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ccae.sharepoint.com/sites/Datos/Datos/FyH/Sectores/Fruta de Pepita/Datos y estadísticas/Producción y Previsiones/Año 2025/"/>
    </mc:Choice>
  </mc:AlternateContent>
  <xr:revisionPtr revIDLastSave="274" documentId="13_ncr:1_{C7AA3AB5-625D-440E-A1A3-FE13FB2DBEA8}" xr6:coauthVersionLast="47" xr6:coauthVersionMax="47" xr10:uidLastSave="{7B28CA7B-E70D-4ACB-80A7-AF874CA554C5}"/>
  <bookViews>
    <workbookView xWindow="-110" yWindow="-110" windowWidth="22780" windowHeight="14540" tabRatio="766" xr2:uid="{00000000-000D-0000-FFFF-FFFF00000000}"/>
  </bookViews>
  <sheets>
    <sheet name="ESPAÑA" sheetId="10" r:id="rId1"/>
    <sheet name="aragon" sheetId="2" r:id="rId2"/>
    <sheet name="cmancha" sheetId="17" r:id="rId3"/>
    <sheet name="castilla leon" sheetId="7" r:id="rId4"/>
    <sheet name="cataluña" sheetId="1" r:id="rId5"/>
    <sheet name="extremadura" sheetId="3" r:id="rId6"/>
    <sheet name="la rioja" sheetId="5" r:id="rId7"/>
    <sheet name="murcia" sheetId="6" r:id="rId8"/>
    <sheet name="otras CCAA" sheetId="4" r:id="rId9"/>
    <sheet name="EVOL.MANZANA" sheetId="12" r:id="rId10"/>
    <sheet name="EVOL.PERA" sheetId="11" r:id="rId11"/>
    <sheet name="MANZANA CCAA" sheetId="13" r:id="rId12"/>
    <sheet name="PERA CCAA" sheetId="14" r:id="rId13"/>
  </sheets>
  <definedNames>
    <definedName name="_xlnm.Print_Area" localSheetId="0">ESPAÑA!$A$1:$Q$56</definedName>
    <definedName name="wrn.PREVISION._.2003." hidden="1">{"PORTADA",#N/A,TRUE,"PORTADA";"ESPAÑA",#N/A,TRUE,"ESPAÑA";"PERA CCAA",#N/A,TRUE,"PERA CCAA";"PROD.PERA",#N/A,TRUE,"PERA CCAA";"EVOL.PERA",#N/A,TRUE,"PERA CCAA";"MANZANA CCAA",#N/A,TRUE,"MANZANA CCAA";"PROD.MANZANA",#N/A,TRUE,"MANZANA CCAA";"EVOL.MANZANA",#N/A,TRUE,"MANZANA CCAA";"ARAGON",#N/A,TRUE,"aragon";"CASTILLA Y LEON",#N/A,TRUE,"castilla leon";"CATALUÑA",#N/A,TRUE,"cataluña";"EXTREMADURA",#N/A,TRUE,"extremadura";"LA RIOJA",#N/A,TRUE,"la rioja";"MURCIA",#N/A,TRUE,"murcia";"OTRAS CCAA",#N/A,TRUE,"otras CCAA"}</definedName>
    <definedName name="Z_0503255A_E9AE_4C55_BDBA_657AF25216DF_.wvu.PrintArea" localSheetId="0" hidden="1">ESPAÑA!$A$1:$R$56</definedName>
    <definedName name="Z_25916293_536A_4FDC_8335_9E09E43C8B6B_.wvu.PrintArea" localSheetId="0" hidden="1">ESPAÑA!$A$1:$R$56</definedName>
    <definedName name="Z_27020135_4E8A_4EC4_9972_C3D8D67A5A58_.wvu.PrintArea" localSheetId="0" hidden="1">ESPAÑA!$A$1:$R$56</definedName>
    <definedName name="Z_2BD6309E_288D_4250_B014_F0B1D2C0ACDC_.wvu.PrintArea" localSheetId="0" hidden="1">ESPAÑA!$A$1:$R$56</definedName>
    <definedName name="Z_35EF2B32_9420_48C7_BC23_998D08944A47_.wvu.PrintArea" localSheetId="0" hidden="1">ESPAÑA!$A$1:$R$56</definedName>
    <definedName name="Z_3B66C725_F80A_4BDB_862A_1B6AFB218D7E_.wvu.PrintArea" localSheetId="0" hidden="1">ESPAÑA!$A$1:$R$56</definedName>
    <definedName name="Z_407B2AB6_7809_4D95_A39C_6E7E7EB6CBE1_.wvu.PrintArea" localSheetId="0" hidden="1">ESPAÑA!$A$1:$R$56</definedName>
    <definedName name="Z_545FB3A1_D10D_4E8A_AF01_D0FDE569F682_.wvu.PrintArea" localSheetId="0" hidden="1">ESPAÑA!$A$1:$R$56</definedName>
    <definedName name="Z_592465ED_3253_4EE7_A631_62A25C010145_.wvu.PrintArea" localSheetId="0" hidden="1">ESPAÑA!$A$1:$R$56</definedName>
    <definedName name="Z_5B007FDE_31E5_465F_92BB_D78340B4EB00_.wvu.PrintArea" localSheetId="0" hidden="1">ESPAÑA!$A$1:$R$56</definedName>
    <definedName name="Z_8B191BE9_1CDF_490A_BE5F_D27CEDE9D744_.wvu.PrintArea" localSheetId="0" hidden="1">ESPAÑA!$A$1:$R$56</definedName>
    <definedName name="Z_AA62BF46_0C61_4FD5_A399_0CED1E48AEAA_.wvu.PrintArea" localSheetId="0" hidden="1">ESPAÑA!$A$1:$R$56</definedName>
    <definedName name="Z_DB50690C_03F0_46D4_8D60_FEFE7A2771DE_.wvu.PrintArea" localSheetId="0" hidden="1">ESPAÑA!$A$1:$R$56</definedName>
    <definedName name="Z_E2F176F3_4199_4EFA_AA63_89AFC6E7EB12_.wvu.PrintArea" localSheetId="0" hidden="1">ESPAÑA!$A$1:$R$56</definedName>
    <definedName name="Z_E395C383_A8D6_420C_820F_EAB81B72B8FA_.wvu.PrintArea" localSheetId="0" hidden="1">ESPAÑA!$A$1:$R$56</definedName>
  </definedNames>
  <calcPr calcId="191029"/>
  <customWorkbookViews>
    <customWorkbookView name="ESPAÑA" guid="{27020135-4E8A-4EC4-9972-C3D8D67A5A58}" maximized="1" windowWidth="796" windowHeight="412" activeSheetId="10" showComments="commIndAndComment"/>
    <customWorkbookView name="PROD.MANZANA" guid="{AA62BF46-0C61-4FD5-A399-0CED1E48AEAA}" maximized="1" windowWidth="796" windowHeight="412" activeSheetId="15" showComments="commIndAndComment"/>
    <customWorkbookView name="PROD.PERA" guid="{2BD6309E-288D-4250-B014-F0B1D2C0ACDC}" maximized="1" windowWidth="796" windowHeight="412" activeSheetId="16" showComments="commIndAndComment"/>
    <customWorkbookView name="MANZANA CCAA" guid="{3B66C725-F80A-4BDB-862A-1B6AFB218D7E}" maximized="1" windowWidth="796" windowHeight="412" activeSheetId="13" showComments="commIndAndComment"/>
    <customWorkbookView name="PERA CCAA" guid="{545FB3A1-D10D-4E8A-AF01-D0FDE569F682}" maximized="1" windowWidth="796" windowHeight="412" activeSheetId="14" showComments="commIndAndComment"/>
    <customWorkbookView name="EVOL.MANZANA" guid="{592465ED-3253-4EE7-A631-62A25C010145}" maximized="1" windowWidth="796" windowHeight="412" activeSheetId="12" showComments="commIndAndComment"/>
    <customWorkbookView name="EVOL.PERA" guid="{E2F176F3-4199-4EFA-AA63-89AFC6E7EB12}" maximized="1" windowWidth="796" windowHeight="412" activeSheetId="11" showComments="commIndAndComment"/>
    <customWorkbookView name="OTRAS CCAA" guid="{E395C383-A8D6-420C-820F-EAB81B72B8FA}" maximized="1" windowWidth="796" windowHeight="412" activeSheetId="4" showComments="commIndAndComment"/>
    <customWorkbookView name="MURCIA" guid="{407B2AB6-7809-4D95-A39C-6E7E7EB6CBE1}" maximized="1" windowWidth="796" windowHeight="412" activeSheetId="6" showComments="commIndAndComment"/>
    <customWorkbookView name="LA RIOJA" guid="{35EF2B32-9420-48C7-BC23-998D08944A47}" maximized="1" windowWidth="796" windowHeight="412" activeSheetId="5" showComments="commIndAndComment"/>
    <customWorkbookView name="EXTREMADURA" guid="{0503255A-E9AE-4C55-BDBA-657AF25216DF}" maximized="1" windowWidth="796" windowHeight="412" activeSheetId="3" showComments="commIndAndComment"/>
    <customWorkbookView name="CATALUÑA" guid="{8B191BE9-1CDF-490A-BE5F-D27CEDE9D744}" maximized="1" windowWidth="796" windowHeight="412" activeSheetId="1" showComments="commIndAndComment"/>
    <customWorkbookView name="CASTILLA Y LEON" guid="{25916293-536A-4FDC-8335-9E09E43C8B6B}" maximized="1" windowWidth="796" windowHeight="412" activeSheetId="7" showComments="commIndAndComment"/>
    <customWorkbookView name="ARAGON" guid="{5B007FDE-31E5-465F-92BB-D78340B4EB00}" maximized="1" windowWidth="796" windowHeight="412" activeSheetId="2" showComments="commIndAndComment"/>
    <customWorkbookView name="PORTADA" guid="{DB50690C-03F0-46D4-8D60-FEFE7A2771DE}" maximized="1" windowWidth="796" windowHeight="412" activeSheetId="17"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0" l="1"/>
  <c r="N20" i="2"/>
  <c r="M36" i="3" l="1"/>
  <c r="L82" i="10"/>
  <c r="L69" i="10"/>
  <c r="K36" i="4"/>
  <c r="J36" i="4"/>
  <c r="I36" i="4"/>
  <c r="H36" i="4"/>
  <c r="G36" i="4"/>
  <c r="F36" i="4"/>
  <c r="E36" i="4"/>
  <c r="D36" i="4"/>
  <c r="E54" i="10" s="1"/>
  <c r="C36" i="4"/>
  <c r="B36" i="4"/>
  <c r="K23" i="4"/>
  <c r="J23" i="4"/>
  <c r="I23" i="4"/>
  <c r="H23" i="4"/>
  <c r="G23" i="4"/>
  <c r="F23" i="4"/>
  <c r="G28" i="10" s="1"/>
  <c r="E23" i="4"/>
  <c r="D23" i="4"/>
  <c r="E28" i="10" s="1"/>
  <c r="C23" i="4"/>
  <c r="B23" i="4"/>
  <c r="K36" i="6"/>
  <c r="J36" i="6"/>
  <c r="I36" i="6"/>
  <c r="H36" i="6"/>
  <c r="F36" i="6"/>
  <c r="E36" i="6"/>
  <c r="F53" i="10" s="1"/>
  <c r="D36" i="6"/>
  <c r="C36" i="6"/>
  <c r="D53" i="10" s="1"/>
  <c r="B36" i="6"/>
  <c r="K23" i="6"/>
  <c r="J23" i="6"/>
  <c r="I23" i="6"/>
  <c r="H23" i="6"/>
  <c r="G23" i="6"/>
  <c r="F23" i="6"/>
  <c r="G27" i="10" s="1"/>
  <c r="E23" i="6"/>
  <c r="D23" i="6"/>
  <c r="E27" i="10" s="1"/>
  <c r="C23" i="6"/>
  <c r="B23" i="6"/>
  <c r="K36" i="5"/>
  <c r="J36" i="5"/>
  <c r="I36" i="5"/>
  <c r="H36" i="5"/>
  <c r="G36" i="5"/>
  <c r="F36" i="5"/>
  <c r="G52" i="10" s="1"/>
  <c r="E36" i="5"/>
  <c r="D36" i="5"/>
  <c r="E52" i="10" s="1"/>
  <c r="C36" i="5"/>
  <c r="B36" i="5"/>
  <c r="K23" i="5"/>
  <c r="J23" i="5"/>
  <c r="I23" i="5"/>
  <c r="H23" i="5"/>
  <c r="G23" i="5"/>
  <c r="H26" i="10" s="1"/>
  <c r="F23" i="5"/>
  <c r="G26" i="10" s="1"/>
  <c r="E23" i="5"/>
  <c r="F26" i="10" s="1"/>
  <c r="D23" i="5"/>
  <c r="E26" i="10" s="1"/>
  <c r="C23" i="5"/>
  <c r="B23" i="5"/>
  <c r="K36" i="3"/>
  <c r="J36" i="3"/>
  <c r="I36" i="3"/>
  <c r="H36" i="3"/>
  <c r="G36" i="3"/>
  <c r="F36" i="3"/>
  <c r="G51" i="10" s="1"/>
  <c r="E36" i="3"/>
  <c r="D36" i="3"/>
  <c r="E51" i="10" s="1"/>
  <c r="K23" i="3"/>
  <c r="J23" i="3"/>
  <c r="K36" i="1"/>
  <c r="J36" i="1"/>
  <c r="I36" i="1"/>
  <c r="H36" i="1"/>
  <c r="G36" i="1"/>
  <c r="F36" i="1"/>
  <c r="G50" i="10" s="1"/>
  <c r="E36" i="1"/>
  <c r="D36" i="1"/>
  <c r="C36" i="1"/>
  <c r="B36" i="1"/>
  <c r="K23" i="1"/>
  <c r="J23" i="1"/>
  <c r="I23" i="1"/>
  <c r="H23" i="1"/>
  <c r="G23" i="1"/>
  <c r="H24" i="10" s="1"/>
  <c r="F23" i="1"/>
  <c r="G24" i="10" s="1"/>
  <c r="E23" i="1"/>
  <c r="D23" i="1"/>
  <c r="C23" i="1"/>
  <c r="B23" i="1"/>
  <c r="K36" i="7"/>
  <c r="J36" i="7"/>
  <c r="I36" i="7"/>
  <c r="H36" i="7"/>
  <c r="G36" i="7"/>
  <c r="F36" i="7"/>
  <c r="G49" i="10" s="1"/>
  <c r="E36" i="7"/>
  <c r="F49" i="10" s="1"/>
  <c r="D36" i="7"/>
  <c r="E49" i="10" s="1"/>
  <c r="C36" i="7"/>
  <c r="B36" i="7"/>
  <c r="K23" i="7"/>
  <c r="J23" i="7"/>
  <c r="I23" i="7"/>
  <c r="H23" i="7"/>
  <c r="G23" i="7"/>
  <c r="F23" i="7"/>
  <c r="G23" i="10" s="1"/>
  <c r="E23" i="7"/>
  <c r="D23" i="7"/>
  <c r="E23" i="10" s="1"/>
  <c r="C23" i="7"/>
  <c r="B23" i="7"/>
  <c r="J36" i="17"/>
  <c r="I36" i="17"/>
  <c r="H36" i="17"/>
  <c r="D36" i="17"/>
  <c r="C36" i="17"/>
  <c r="D48" i="10" s="1"/>
  <c r="B36" i="17"/>
  <c r="C48" i="10" s="1"/>
  <c r="K36" i="2"/>
  <c r="J36" i="2"/>
  <c r="I36" i="2"/>
  <c r="H36" i="2"/>
  <c r="G36" i="2"/>
  <c r="H47" i="10" s="1"/>
  <c r="F36" i="2"/>
  <c r="G47" i="10" s="1"/>
  <c r="E36" i="2"/>
  <c r="F47" i="10" s="1"/>
  <c r="D36" i="2"/>
  <c r="C36" i="2"/>
  <c r="B36" i="2"/>
  <c r="K23" i="2"/>
  <c r="J23" i="2"/>
  <c r="I23" i="2"/>
  <c r="H23" i="2"/>
  <c r="G23" i="2"/>
  <c r="F23" i="2"/>
  <c r="E23" i="2"/>
  <c r="D23" i="2"/>
  <c r="C23" i="2"/>
  <c r="B23" i="2"/>
  <c r="K82" i="10"/>
  <c r="K69" i="10"/>
  <c r="D47" i="10"/>
  <c r="E47" i="10"/>
  <c r="I47" i="10"/>
  <c r="J47" i="10"/>
  <c r="K47" i="10"/>
  <c r="L47" i="10"/>
  <c r="C47" i="10"/>
  <c r="M35" i="10"/>
  <c r="M36" i="10"/>
  <c r="M37" i="10"/>
  <c r="M38" i="10"/>
  <c r="M39" i="10"/>
  <c r="M40" i="10"/>
  <c r="L35" i="10"/>
  <c r="L36" i="10"/>
  <c r="L37" i="10"/>
  <c r="L38" i="10"/>
  <c r="L39" i="10"/>
  <c r="L40" i="10"/>
  <c r="K35" i="10"/>
  <c r="K36" i="10"/>
  <c r="K37" i="10"/>
  <c r="K38" i="10"/>
  <c r="K39" i="10"/>
  <c r="K40" i="10"/>
  <c r="J35" i="10"/>
  <c r="J36" i="10"/>
  <c r="J37" i="10"/>
  <c r="J38" i="10"/>
  <c r="J39" i="10"/>
  <c r="J40" i="10"/>
  <c r="I35" i="10"/>
  <c r="I36" i="10"/>
  <c r="I37" i="10"/>
  <c r="I38" i="10"/>
  <c r="I39" i="10"/>
  <c r="I40" i="10"/>
  <c r="H35" i="10"/>
  <c r="H36" i="10"/>
  <c r="H37" i="10"/>
  <c r="H38" i="10"/>
  <c r="H39" i="10"/>
  <c r="H40" i="10"/>
  <c r="G35" i="10"/>
  <c r="G36" i="10"/>
  <c r="G37" i="10"/>
  <c r="G38" i="10"/>
  <c r="G39" i="10"/>
  <c r="G40" i="10"/>
  <c r="F35" i="10"/>
  <c r="F36" i="10"/>
  <c r="F37" i="10"/>
  <c r="F38" i="10"/>
  <c r="F39" i="10"/>
  <c r="F40" i="10"/>
  <c r="E35" i="10"/>
  <c r="E36" i="10"/>
  <c r="E37" i="10"/>
  <c r="E38" i="10"/>
  <c r="E39" i="10"/>
  <c r="E40" i="10"/>
  <c r="D35" i="10"/>
  <c r="D36" i="10"/>
  <c r="D37" i="10"/>
  <c r="D38" i="10"/>
  <c r="D39" i="10"/>
  <c r="D40" i="10"/>
  <c r="C35" i="10"/>
  <c r="C36" i="10"/>
  <c r="C37" i="10"/>
  <c r="C38" i="10"/>
  <c r="C39" i="10"/>
  <c r="C40" i="10"/>
  <c r="C34" i="10"/>
  <c r="M34" i="10"/>
  <c r="L34" i="10"/>
  <c r="K34" i="10"/>
  <c r="J34" i="10"/>
  <c r="I34" i="10"/>
  <c r="H34" i="10"/>
  <c r="G34" i="10"/>
  <c r="F34" i="10"/>
  <c r="E34" i="10"/>
  <c r="D34" i="10"/>
  <c r="D22" i="10"/>
  <c r="E22" i="10"/>
  <c r="F22" i="10"/>
  <c r="G22" i="10"/>
  <c r="H22" i="10"/>
  <c r="I22" i="10"/>
  <c r="J22" i="10"/>
  <c r="K22" i="10"/>
  <c r="L22" i="10"/>
  <c r="C22" i="10"/>
  <c r="M8" i="10"/>
  <c r="M9" i="10"/>
  <c r="M10" i="10"/>
  <c r="M11" i="10"/>
  <c r="M12" i="10"/>
  <c r="M13" i="10"/>
  <c r="M15" i="10"/>
  <c r="L8" i="10"/>
  <c r="L9" i="10"/>
  <c r="L10" i="10"/>
  <c r="L11" i="10"/>
  <c r="L12" i="10"/>
  <c r="L13" i="10"/>
  <c r="L14" i="10"/>
  <c r="L15" i="10"/>
  <c r="K8" i="10"/>
  <c r="K9" i="10"/>
  <c r="K10" i="10"/>
  <c r="K11" i="10"/>
  <c r="K12" i="10"/>
  <c r="K13" i="10"/>
  <c r="K14" i="10"/>
  <c r="K15" i="10"/>
  <c r="J8" i="10"/>
  <c r="J9" i="10"/>
  <c r="J10" i="10"/>
  <c r="J11" i="10"/>
  <c r="J12" i="10"/>
  <c r="J13" i="10"/>
  <c r="J14" i="10"/>
  <c r="J15" i="10"/>
  <c r="H8" i="10"/>
  <c r="H9" i="10"/>
  <c r="H10" i="10"/>
  <c r="H11" i="10"/>
  <c r="H12" i="10"/>
  <c r="H13" i="10"/>
  <c r="H14" i="10"/>
  <c r="H15" i="10"/>
  <c r="G8" i="10"/>
  <c r="G9" i="10"/>
  <c r="G10" i="10"/>
  <c r="G11" i="10"/>
  <c r="G12" i="10"/>
  <c r="G13" i="10"/>
  <c r="G14" i="10"/>
  <c r="G15" i="10"/>
  <c r="F8" i="10"/>
  <c r="F9" i="10"/>
  <c r="F10" i="10"/>
  <c r="F11" i="10"/>
  <c r="F12" i="10"/>
  <c r="F13" i="10"/>
  <c r="F14" i="10"/>
  <c r="F15" i="10"/>
  <c r="E8" i="10"/>
  <c r="E9" i="10"/>
  <c r="E10" i="10"/>
  <c r="E11" i="10"/>
  <c r="E12" i="10"/>
  <c r="E13" i="10"/>
  <c r="E14" i="10"/>
  <c r="E15" i="10"/>
  <c r="D8" i="10"/>
  <c r="D9" i="10"/>
  <c r="D10" i="10"/>
  <c r="D11" i="10"/>
  <c r="D12" i="10"/>
  <c r="D13" i="10"/>
  <c r="D14" i="10"/>
  <c r="D15" i="10"/>
  <c r="C8" i="10"/>
  <c r="C9" i="10"/>
  <c r="C10" i="10"/>
  <c r="C11" i="10"/>
  <c r="C12" i="10"/>
  <c r="C13" i="10"/>
  <c r="C14" i="10"/>
  <c r="C15" i="10"/>
  <c r="M7" i="10"/>
  <c r="L7" i="10"/>
  <c r="K7" i="10"/>
  <c r="J7" i="10"/>
  <c r="I7" i="10"/>
  <c r="H7" i="10"/>
  <c r="G7" i="10"/>
  <c r="F7" i="10"/>
  <c r="E7" i="10"/>
  <c r="D7" i="10"/>
  <c r="C7" i="10"/>
  <c r="I8" i="10"/>
  <c r="I9" i="10"/>
  <c r="I10" i="10"/>
  <c r="I11" i="10"/>
  <c r="I12" i="10"/>
  <c r="I13" i="10"/>
  <c r="I14" i="10"/>
  <c r="I15" i="10"/>
  <c r="F54" i="10"/>
  <c r="J28" i="10"/>
  <c r="F27" i="10"/>
  <c r="H51" i="10"/>
  <c r="F51" i="10"/>
  <c r="M23" i="3"/>
  <c r="N25" i="10" s="1"/>
  <c r="L36" i="7"/>
  <c r="L23" i="1"/>
  <c r="M24" i="10" s="1"/>
  <c r="L36" i="1"/>
  <c r="M50" i="10" s="1"/>
  <c r="J50" i="10"/>
  <c r="I50" i="10"/>
  <c r="F50" i="10"/>
  <c r="E50" i="10"/>
  <c r="E24" i="10"/>
  <c r="O14" i="7"/>
  <c r="P14" i="7" s="1"/>
  <c r="N30" i="2"/>
  <c r="N31" i="2"/>
  <c r="N32" i="2"/>
  <c r="N34" i="2"/>
  <c r="N35" i="2"/>
  <c r="N29" i="2"/>
  <c r="L36" i="2"/>
  <c r="N15" i="2"/>
  <c r="N16" i="2"/>
  <c r="N17" i="2"/>
  <c r="N18" i="2"/>
  <c r="N19" i="2"/>
  <c r="N21" i="2"/>
  <c r="N22" i="2"/>
  <c r="N14" i="2"/>
  <c r="L23" i="2"/>
  <c r="M22" i="10" s="1"/>
  <c r="J82" i="10"/>
  <c r="J69" i="10"/>
  <c r="D28" i="10"/>
  <c r="F28" i="10"/>
  <c r="H28" i="10"/>
  <c r="I28" i="10"/>
  <c r="K28" i="10"/>
  <c r="L28" i="10"/>
  <c r="D27" i="10"/>
  <c r="H27" i="10"/>
  <c r="I27" i="10"/>
  <c r="J27" i="10"/>
  <c r="K27" i="10"/>
  <c r="L27" i="10"/>
  <c r="D26" i="10"/>
  <c r="I26" i="10"/>
  <c r="J26" i="10"/>
  <c r="K26" i="10"/>
  <c r="D25" i="10"/>
  <c r="E25" i="10"/>
  <c r="F25" i="10"/>
  <c r="G25" i="10"/>
  <c r="H25" i="10"/>
  <c r="I25" i="10"/>
  <c r="J25" i="10"/>
  <c r="K25" i="10"/>
  <c r="L25" i="10"/>
  <c r="D24" i="10"/>
  <c r="F24" i="10"/>
  <c r="I24" i="10"/>
  <c r="J24" i="10"/>
  <c r="K24" i="10"/>
  <c r="L24" i="10"/>
  <c r="D23" i="10"/>
  <c r="F23" i="10"/>
  <c r="H23" i="10"/>
  <c r="I23" i="10"/>
  <c r="J23" i="10"/>
  <c r="K23" i="10"/>
  <c r="C23" i="10"/>
  <c r="C24" i="10"/>
  <c r="C25" i="10"/>
  <c r="C26" i="10"/>
  <c r="C27" i="10"/>
  <c r="C28" i="10"/>
  <c r="N8" i="10"/>
  <c r="N9" i="10"/>
  <c r="N10" i="10"/>
  <c r="N11" i="10"/>
  <c r="N12" i="10"/>
  <c r="N13" i="10"/>
  <c r="N14" i="10"/>
  <c r="N15" i="10"/>
  <c r="G54" i="10"/>
  <c r="I53" i="10"/>
  <c r="F52" i="10"/>
  <c r="I51" i="10"/>
  <c r="K50" i="10"/>
  <c r="C50" i="10"/>
  <c r="L23" i="10"/>
  <c r="N36" i="17"/>
  <c r="E48" i="10"/>
  <c r="B12" i="13"/>
  <c r="C12" i="13"/>
  <c r="D12" i="13"/>
  <c r="E12" i="13"/>
  <c r="E21" i="13" s="1"/>
  <c r="F12" i="13"/>
  <c r="G12" i="13"/>
  <c r="H12" i="13"/>
  <c r="B13" i="13"/>
  <c r="C13" i="13"/>
  <c r="D13" i="13"/>
  <c r="E13" i="13"/>
  <c r="F13" i="13"/>
  <c r="G13" i="13"/>
  <c r="H13" i="13"/>
  <c r="B14" i="13"/>
  <c r="C14" i="13"/>
  <c r="D14" i="13"/>
  <c r="E14" i="13"/>
  <c r="F14" i="13"/>
  <c r="G14" i="13"/>
  <c r="H14" i="13"/>
  <c r="B15" i="13"/>
  <c r="C15" i="13"/>
  <c r="D15" i="13"/>
  <c r="E15" i="13"/>
  <c r="F15" i="13"/>
  <c r="G15" i="13"/>
  <c r="H15" i="13"/>
  <c r="B16" i="13"/>
  <c r="C16" i="13"/>
  <c r="D16" i="13"/>
  <c r="E16" i="13"/>
  <c r="F16" i="13"/>
  <c r="G16" i="13"/>
  <c r="H16" i="13"/>
  <c r="B17" i="13"/>
  <c r="C17" i="13"/>
  <c r="D17" i="13"/>
  <c r="E17" i="13"/>
  <c r="F17" i="13"/>
  <c r="G17" i="13"/>
  <c r="H17" i="13"/>
  <c r="B18" i="13"/>
  <c r="C18" i="13"/>
  <c r="D18" i="13"/>
  <c r="E18" i="13"/>
  <c r="F18" i="13"/>
  <c r="G18" i="13"/>
  <c r="H18" i="13"/>
  <c r="B19" i="13"/>
  <c r="C19" i="13"/>
  <c r="D19" i="13"/>
  <c r="E19" i="13"/>
  <c r="F19" i="13"/>
  <c r="G19" i="13"/>
  <c r="H19" i="13"/>
  <c r="B20" i="13"/>
  <c r="C20" i="13"/>
  <c r="D20" i="13"/>
  <c r="E20" i="13"/>
  <c r="F20" i="13"/>
  <c r="G20" i="13"/>
  <c r="H20" i="13"/>
  <c r="B12" i="14"/>
  <c r="C12" i="14"/>
  <c r="D12" i="14"/>
  <c r="E12" i="14"/>
  <c r="F12" i="14"/>
  <c r="G12" i="14"/>
  <c r="H12" i="14"/>
  <c r="H19" i="14" s="1"/>
  <c r="I12" i="14"/>
  <c r="B13" i="14"/>
  <c r="C13" i="14"/>
  <c r="D13" i="14"/>
  <c r="E13" i="14"/>
  <c r="F13" i="14"/>
  <c r="G13" i="14"/>
  <c r="H13" i="14"/>
  <c r="I13" i="14"/>
  <c r="B14" i="14"/>
  <c r="C14" i="14"/>
  <c r="D14" i="14"/>
  <c r="E14" i="14"/>
  <c r="F14" i="14"/>
  <c r="G14" i="14"/>
  <c r="H14" i="14"/>
  <c r="I14" i="14"/>
  <c r="B15" i="14"/>
  <c r="C15" i="14"/>
  <c r="D15" i="14"/>
  <c r="E15" i="14"/>
  <c r="F15" i="14"/>
  <c r="G15" i="14"/>
  <c r="H15" i="14"/>
  <c r="I15" i="14"/>
  <c r="B16" i="14"/>
  <c r="C16" i="14"/>
  <c r="D16" i="14"/>
  <c r="E16" i="14"/>
  <c r="F16" i="14"/>
  <c r="G16" i="14"/>
  <c r="H16" i="14"/>
  <c r="I16" i="14"/>
  <c r="B17" i="14"/>
  <c r="C17" i="14"/>
  <c r="D17" i="14"/>
  <c r="E17" i="14"/>
  <c r="F17" i="14"/>
  <c r="G17" i="14"/>
  <c r="H17" i="14"/>
  <c r="I17" i="14"/>
  <c r="B18" i="14"/>
  <c r="C18" i="14"/>
  <c r="D18" i="14"/>
  <c r="E18" i="14"/>
  <c r="F18" i="14"/>
  <c r="G18" i="14"/>
  <c r="H18" i="14"/>
  <c r="I18" i="14"/>
  <c r="N14" i="4"/>
  <c r="N15" i="4"/>
  <c r="N16" i="4"/>
  <c r="N17" i="4"/>
  <c r="N18" i="4"/>
  <c r="N19" i="4"/>
  <c r="N21" i="4"/>
  <c r="N22" i="4"/>
  <c r="L23" i="4"/>
  <c r="M23" i="4"/>
  <c r="N29" i="4"/>
  <c r="N30" i="4"/>
  <c r="N31" i="4"/>
  <c r="N32" i="4"/>
  <c r="N33" i="4"/>
  <c r="N34" i="4"/>
  <c r="N35" i="4"/>
  <c r="L36" i="4"/>
  <c r="M54" i="10" s="1"/>
  <c r="M36" i="4"/>
  <c r="N54" i="10" s="1"/>
  <c r="N14" i="6"/>
  <c r="N17" i="6"/>
  <c r="N21" i="6"/>
  <c r="L23" i="6"/>
  <c r="M27" i="10" s="1"/>
  <c r="M23" i="6"/>
  <c r="N27" i="10" s="1"/>
  <c r="N29" i="6"/>
  <c r="N31" i="6"/>
  <c r="N35" i="6"/>
  <c r="C53" i="10"/>
  <c r="E53" i="10"/>
  <c r="L53" i="10"/>
  <c r="L36" i="6"/>
  <c r="M53" i="10" s="1"/>
  <c r="M36" i="6"/>
  <c r="N14" i="5"/>
  <c r="N15" i="5"/>
  <c r="N16" i="5"/>
  <c r="N17" i="5"/>
  <c r="N18" i="5"/>
  <c r="N19" i="5"/>
  <c r="L23" i="5"/>
  <c r="M23" i="5"/>
  <c r="N26" i="10" s="1"/>
  <c r="N29" i="5"/>
  <c r="N30" i="5"/>
  <c r="N31" i="5"/>
  <c r="N32" i="5"/>
  <c r="N34" i="5"/>
  <c r="N35" i="5"/>
  <c r="L36" i="5"/>
  <c r="M41" i="10" s="1"/>
  <c r="M36" i="5"/>
  <c r="N14" i="3"/>
  <c r="L23" i="3"/>
  <c r="N29" i="3"/>
  <c r="N31" i="3"/>
  <c r="N35" i="3"/>
  <c r="L36" i="3"/>
  <c r="M51" i="10" s="1"/>
  <c r="N14" i="1"/>
  <c r="N15" i="1"/>
  <c r="N16" i="1"/>
  <c r="N17" i="1"/>
  <c r="N19" i="1"/>
  <c r="N20" i="1"/>
  <c r="N22" i="1"/>
  <c r="M23" i="1"/>
  <c r="N24" i="10" s="1"/>
  <c r="N29" i="1"/>
  <c r="N30" i="1"/>
  <c r="N31" i="1"/>
  <c r="N32" i="1"/>
  <c r="N34" i="1"/>
  <c r="N35" i="1"/>
  <c r="M36" i="1"/>
  <c r="N50" i="10" s="1"/>
  <c r="N14" i="7"/>
  <c r="N15" i="7"/>
  <c r="O15" i="7"/>
  <c r="P15" i="7" s="1"/>
  <c r="N16" i="7"/>
  <c r="O16" i="7"/>
  <c r="P16" i="7" s="1"/>
  <c r="N17" i="7"/>
  <c r="O17" i="7"/>
  <c r="P17" i="7" s="1"/>
  <c r="N18" i="7"/>
  <c r="O18" i="7"/>
  <c r="P18" i="7" s="1"/>
  <c r="N19" i="7"/>
  <c r="O19" i="7"/>
  <c r="P19" i="7" s="1"/>
  <c r="M23" i="7"/>
  <c r="N29" i="7"/>
  <c r="O29" i="7"/>
  <c r="P29" i="7" s="1"/>
  <c r="N30" i="7"/>
  <c r="O30" i="7"/>
  <c r="P30" i="7" s="1"/>
  <c r="N31" i="7"/>
  <c r="O31" i="7"/>
  <c r="P31" i="7" s="1"/>
  <c r="N32" i="7"/>
  <c r="O32" i="7"/>
  <c r="P32" i="7" s="1"/>
  <c r="N33" i="7"/>
  <c r="O33" i="7"/>
  <c r="P33" i="7" s="1"/>
  <c r="N34" i="7"/>
  <c r="O34" i="7"/>
  <c r="P34" i="7" s="1"/>
  <c r="N35" i="7"/>
  <c r="O35" i="7"/>
  <c r="P35" i="7" s="1"/>
  <c r="M36" i="7"/>
  <c r="N23" i="17"/>
  <c r="N29" i="17"/>
  <c r="N31" i="17"/>
  <c r="N35" i="17"/>
  <c r="M23" i="2"/>
  <c r="M36" i="2"/>
  <c r="N7" i="10"/>
  <c r="N34" i="10"/>
  <c r="N35" i="10"/>
  <c r="N36" i="10"/>
  <c r="N37" i="10"/>
  <c r="N38" i="10"/>
  <c r="N39" i="10"/>
  <c r="N40" i="10"/>
  <c r="F48" i="10"/>
  <c r="G48" i="10"/>
  <c r="H48" i="10"/>
  <c r="I48" i="10"/>
  <c r="J48" i="10"/>
  <c r="K48" i="10"/>
  <c r="L48" i="10"/>
  <c r="N48" i="10"/>
  <c r="C49" i="10"/>
  <c r="D49" i="10"/>
  <c r="H49" i="10"/>
  <c r="I49" i="10"/>
  <c r="J49" i="10"/>
  <c r="K49" i="10"/>
  <c r="L49" i="10"/>
  <c r="D50" i="10"/>
  <c r="H50" i="10"/>
  <c r="L50" i="10"/>
  <c r="C51" i="10"/>
  <c r="D51" i="10"/>
  <c r="J51" i="10"/>
  <c r="K51" i="10"/>
  <c r="L51" i="10"/>
  <c r="C52" i="10"/>
  <c r="D52" i="10"/>
  <c r="H52" i="10"/>
  <c r="I52" i="10"/>
  <c r="J52" i="10"/>
  <c r="K52" i="10"/>
  <c r="L52" i="10"/>
  <c r="G53" i="10"/>
  <c r="H53" i="10"/>
  <c r="J53" i="10"/>
  <c r="K53" i="10"/>
  <c r="C54" i="10"/>
  <c r="D54" i="10"/>
  <c r="H54" i="10"/>
  <c r="I54" i="10"/>
  <c r="J54" i="10"/>
  <c r="K54" i="10"/>
  <c r="L54" i="10"/>
  <c r="C69" i="10"/>
  <c r="D69" i="10"/>
  <c r="E69" i="10"/>
  <c r="F69" i="10"/>
  <c r="G69" i="10"/>
  <c r="H69" i="10"/>
  <c r="I69" i="10"/>
  <c r="C82" i="10"/>
  <c r="D82" i="10"/>
  <c r="E82" i="10"/>
  <c r="F82" i="10"/>
  <c r="G82" i="10"/>
  <c r="H82" i="10"/>
  <c r="I82" i="10"/>
  <c r="O15" i="4" l="1"/>
  <c r="O23" i="4"/>
  <c r="O21" i="4"/>
  <c r="P21" i="4" s="1"/>
  <c r="O22" i="4"/>
  <c r="O16" i="4"/>
  <c r="O14" i="4"/>
  <c r="P14" i="4" s="1"/>
  <c r="O17" i="4"/>
  <c r="P17" i="4" s="1"/>
  <c r="O18" i="4"/>
  <c r="P18" i="4" s="1"/>
  <c r="O19" i="4"/>
  <c r="O20" i="4"/>
  <c r="M28" i="10"/>
  <c r="P22" i="4"/>
  <c r="P15" i="4"/>
  <c r="P16" i="4"/>
  <c r="P20" i="4"/>
  <c r="P19" i="4"/>
  <c r="N52" i="10"/>
  <c r="N41" i="10"/>
  <c r="N28" i="10"/>
  <c r="O28" i="10" s="1"/>
  <c r="N23" i="10"/>
  <c r="S23" i="7"/>
  <c r="N51" i="10"/>
  <c r="O51" i="10" s="1"/>
  <c r="N23" i="4"/>
  <c r="L26" i="10"/>
  <c r="L29" i="10" s="1"/>
  <c r="N36" i="2"/>
  <c r="M47" i="10"/>
  <c r="N23" i="2"/>
  <c r="I19" i="14"/>
  <c r="N23" i="3"/>
  <c r="M25" i="10"/>
  <c r="O25" i="10" s="1"/>
  <c r="C16" i="10"/>
  <c r="B21" i="13"/>
  <c r="M48" i="10"/>
  <c r="O48" i="10" s="1"/>
  <c r="P7" i="10"/>
  <c r="Q7" i="10" s="1"/>
  <c r="D16" i="10"/>
  <c r="P34" i="10"/>
  <c r="Q34" i="10" s="1"/>
  <c r="O27" i="10"/>
  <c r="I16" i="10"/>
  <c r="F16" i="10"/>
  <c r="H16" i="10"/>
  <c r="B19" i="14"/>
  <c r="O50" i="10"/>
  <c r="N36" i="1"/>
  <c r="N23" i="1"/>
  <c r="O24" i="10"/>
  <c r="C21" i="13"/>
  <c r="L16" i="10"/>
  <c r="M49" i="10"/>
  <c r="N36" i="7"/>
  <c r="O36" i="7"/>
  <c r="P36" i="7" s="1"/>
  <c r="M52" i="10"/>
  <c r="N36" i="5"/>
  <c r="G19" i="14"/>
  <c r="N23" i="5"/>
  <c r="M26" i="10"/>
  <c r="O26" i="10" s="1"/>
  <c r="G21" i="13"/>
  <c r="I13" i="13"/>
  <c r="N36" i="4"/>
  <c r="H21" i="13"/>
  <c r="E16" i="10"/>
  <c r="C29" i="10"/>
  <c r="K16" i="10"/>
  <c r="J16" i="10"/>
  <c r="G16" i="10"/>
  <c r="O54" i="10"/>
  <c r="N36" i="6"/>
  <c r="O15" i="10"/>
  <c r="D19" i="14"/>
  <c r="N23" i="6"/>
  <c r="N53" i="10"/>
  <c r="O53" i="10" s="1"/>
  <c r="D21" i="13"/>
  <c r="I17" i="13"/>
  <c r="I18" i="13"/>
  <c r="I19" i="13"/>
  <c r="J13" i="14"/>
  <c r="I20" i="13"/>
  <c r="I15" i="13"/>
  <c r="I14" i="13"/>
  <c r="I16" i="13"/>
  <c r="O12" i="10"/>
  <c r="O10" i="10"/>
  <c r="O8" i="10"/>
  <c r="E19" i="14"/>
  <c r="N36" i="3"/>
  <c r="L55" i="10"/>
  <c r="I12" i="13"/>
  <c r="K55" i="10"/>
  <c r="H55" i="10"/>
  <c r="G55" i="10"/>
  <c r="O13" i="10"/>
  <c r="O9" i="10"/>
  <c r="K29" i="10"/>
  <c r="F19" i="14"/>
  <c r="F21" i="13"/>
  <c r="C55" i="10"/>
  <c r="N49" i="10"/>
  <c r="I55" i="10"/>
  <c r="O39" i="10"/>
  <c r="O37" i="10"/>
  <c r="F55" i="10"/>
  <c r="D55" i="10"/>
  <c r="O40" i="10"/>
  <c r="J18" i="14"/>
  <c r="J17" i="14"/>
  <c r="J16" i="14"/>
  <c r="J14" i="14"/>
  <c r="J29" i="10"/>
  <c r="I29" i="10"/>
  <c r="D29" i="10"/>
  <c r="G29" i="10"/>
  <c r="F29" i="10"/>
  <c r="H29" i="10"/>
  <c r="E29" i="10"/>
  <c r="J12" i="14"/>
  <c r="I41" i="10"/>
  <c r="E55" i="10"/>
  <c r="G41" i="10"/>
  <c r="J55" i="10"/>
  <c r="D41" i="10"/>
  <c r="P9" i="10"/>
  <c r="Q9" i="10" s="1"/>
  <c r="P15" i="10"/>
  <c r="Q15" i="10" s="1"/>
  <c r="P13" i="10"/>
  <c r="Q13" i="10" s="1"/>
  <c r="P11" i="10"/>
  <c r="Q11" i="10" s="1"/>
  <c r="P10" i="10"/>
  <c r="Q10" i="10" s="1"/>
  <c r="P8" i="10"/>
  <c r="Q8" i="10" s="1"/>
  <c r="P12" i="10"/>
  <c r="Q12" i="10" s="1"/>
  <c r="O35" i="10"/>
  <c r="N47" i="10"/>
  <c r="C19" i="14"/>
  <c r="O36" i="10"/>
  <c r="O34" i="10"/>
  <c r="O38" i="10"/>
  <c r="P38" i="10"/>
  <c r="Q38" i="10" s="1"/>
  <c r="P35" i="10"/>
  <c r="Q35" i="10" s="1"/>
  <c r="F41" i="10"/>
  <c r="P36" i="10"/>
  <c r="Q36" i="10" s="1"/>
  <c r="K41" i="10"/>
  <c r="C41" i="10"/>
  <c r="P40" i="10"/>
  <c r="Q40" i="10" s="1"/>
  <c r="E41" i="10"/>
  <c r="H41" i="10"/>
  <c r="P39" i="10"/>
  <c r="Q39" i="10" s="1"/>
  <c r="P37" i="10"/>
  <c r="Q37" i="10" s="1"/>
  <c r="J41" i="10"/>
  <c r="N22" i="10"/>
  <c r="O11" i="10"/>
  <c r="O7" i="10"/>
  <c r="N16" i="10"/>
  <c r="J15" i="14"/>
  <c r="R21" i="4" l="1"/>
  <c r="R22" i="4"/>
  <c r="R15" i="4"/>
  <c r="R16" i="4"/>
  <c r="R14" i="4"/>
  <c r="R17" i="4"/>
  <c r="R18" i="4"/>
  <c r="R19" i="4"/>
  <c r="R20" i="4"/>
  <c r="N29" i="10"/>
  <c r="O47" i="10"/>
  <c r="O49" i="10"/>
  <c r="M55" i="10"/>
  <c r="J19" i="14"/>
  <c r="O52" i="10"/>
  <c r="I21" i="13"/>
  <c r="N55" i="10"/>
  <c r="P41" i="10"/>
  <c r="Q41" i="10" s="1"/>
  <c r="O22" i="10"/>
  <c r="O41" i="10"/>
  <c r="R23" i="4" l="1"/>
  <c r="O55" i="10"/>
  <c r="O21" i="7"/>
  <c r="P21" i="7" s="1"/>
  <c r="N21" i="7"/>
  <c r="M14" i="10"/>
  <c r="P14" i="10" s="1"/>
  <c r="Q14" i="10" s="1"/>
  <c r="L23" i="7"/>
  <c r="O23" i="7" s="1"/>
  <c r="P23" i="7" s="1"/>
  <c r="O14" i="10" l="1"/>
  <c r="M16" i="10"/>
  <c r="M23" i="10"/>
  <c r="N23" i="7"/>
  <c r="M29" i="10" l="1"/>
  <c r="O29" i="10" s="1"/>
  <c r="O23" i="10"/>
  <c r="O16" i="10"/>
  <c r="P16" i="10"/>
  <c r="Q1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 de Almandoz Fraile</author>
  </authors>
  <commentList>
    <comment ref="K64" authorId="0" shapeId="0" xr:uid="{A2BDE9A5-01A1-4D8A-BDAD-754AFD48554C}">
      <text>
        <r>
          <rPr>
            <b/>
            <sz val="9"/>
            <color indexed="81"/>
            <rFont val="Tahoma"/>
            <family val="2"/>
          </rPr>
          <t>Cambio de metodología en el cálculo de la superficie, los datos anteriores no son comparativos a los actuales.</t>
        </r>
        <r>
          <rPr>
            <sz val="9"/>
            <color indexed="81"/>
            <rFont val="Tahoma"/>
            <family val="2"/>
          </rPr>
          <t xml:space="preserve">
</t>
        </r>
      </text>
    </comment>
    <comment ref="L64" authorId="0" shapeId="0" xr:uid="{3556180E-94A6-475D-A68C-0117FA7A3EC9}">
      <text>
        <r>
          <rPr>
            <b/>
            <sz val="9"/>
            <color indexed="81"/>
            <rFont val="Tahoma"/>
            <family val="2"/>
          </rPr>
          <t>Cambio de metodología en el cálculo de la superficie, los datos anteriores no son comparativos a los actuales.</t>
        </r>
        <r>
          <rPr>
            <sz val="9"/>
            <color indexed="81"/>
            <rFont val="Tahoma"/>
            <family val="2"/>
          </rPr>
          <t xml:space="preserve">
</t>
        </r>
      </text>
    </comment>
    <comment ref="K77" authorId="0" shapeId="0" xr:uid="{40AA7221-700E-4252-B77A-DE6F6AF5965F}">
      <text>
        <r>
          <rPr>
            <b/>
            <sz val="9"/>
            <color indexed="81"/>
            <rFont val="Tahoma"/>
            <family val="2"/>
          </rPr>
          <t>Cambio de metodología en el cálculo de la superficie, los datos anteriores no son comparativos a los actuales.</t>
        </r>
        <r>
          <rPr>
            <sz val="9"/>
            <color indexed="81"/>
            <rFont val="Tahoma"/>
            <family val="2"/>
          </rPr>
          <t xml:space="preserve">
</t>
        </r>
      </text>
    </comment>
    <comment ref="L77" authorId="0" shapeId="0" xr:uid="{F0047148-2ACD-4C32-AB0C-91E46408326E}">
      <text>
        <r>
          <rPr>
            <b/>
            <sz val="9"/>
            <color indexed="81"/>
            <rFont val="Tahoma"/>
            <family val="2"/>
          </rPr>
          <t>Cambio de metodología en el cálculo de la superficie, los datos anteriores no son comparativos a los actuales.</t>
        </r>
        <r>
          <rPr>
            <sz val="9"/>
            <color indexed="81"/>
            <rFont val="Tahoma"/>
            <family val="2"/>
          </rPr>
          <t xml:space="preserve">
</t>
        </r>
      </text>
    </comment>
  </commentList>
</comments>
</file>

<file path=xl/sharedStrings.xml><?xml version="1.0" encoding="utf-8"?>
<sst xmlns="http://schemas.openxmlformats.org/spreadsheetml/2006/main" count="357" uniqueCount="80">
  <si>
    <t>MANZANA</t>
  </si>
  <si>
    <t>VARIEDADES</t>
  </si>
  <si>
    <t>Granny Smith</t>
  </si>
  <si>
    <t>Grupo Golden</t>
  </si>
  <si>
    <t>Grupo Gala</t>
  </si>
  <si>
    <t>Reineta</t>
  </si>
  <si>
    <t>Otras Verano</t>
  </si>
  <si>
    <t>Otras Invierno</t>
  </si>
  <si>
    <t>TOTAL</t>
  </si>
  <si>
    <t>PERA</t>
  </si>
  <si>
    <t>Blanquilla</t>
  </si>
  <si>
    <t>Conference</t>
  </si>
  <si>
    <t>Ercolini-Coscia</t>
  </si>
  <si>
    <t>Limonera-Guyot</t>
  </si>
  <si>
    <t>Passa Crassana</t>
  </si>
  <si>
    <t>William's</t>
  </si>
  <si>
    <t>Otras</t>
  </si>
  <si>
    <t>%</t>
  </si>
  <si>
    <t>HISTORICO PRODUCCION DE MANZANAS EN ESPAÑA</t>
  </si>
  <si>
    <t>HISTORICO PRODUCCION DE PERA EN ESPAÑA</t>
  </si>
  <si>
    <t>CATALUÑA              (Tn)</t>
  </si>
  <si>
    <t>EXTREMADURA         (Tn)</t>
  </si>
  <si>
    <t>CASTILLA Y LEON         (Tn)</t>
  </si>
  <si>
    <t>OTRAS CCAA          (Tn)</t>
  </si>
  <si>
    <t>CASTILLA Y LEON      (Tn)</t>
  </si>
  <si>
    <t>EXTREMADURA          (Tn)</t>
  </si>
  <si>
    <t>CATALUÑA</t>
  </si>
  <si>
    <t>ARAGON</t>
  </si>
  <si>
    <t>MURCIA</t>
  </si>
  <si>
    <t>LA RIOJA</t>
  </si>
  <si>
    <t>CASTILLA Y LEON</t>
  </si>
  <si>
    <t>EXTREMADURA</t>
  </si>
  <si>
    <t>RESTO CCAA</t>
  </si>
  <si>
    <t>Rojas</t>
  </si>
  <si>
    <t xml:space="preserve">Rojas </t>
  </si>
  <si>
    <t>ARAGON                          (Tn)</t>
  </si>
  <si>
    <t>MURCIA                          (Tn)</t>
  </si>
  <si>
    <t>LA RIOJA                        (Tn)</t>
  </si>
  <si>
    <t>CATALUÑA                     (Tn)</t>
  </si>
  <si>
    <t>ARAGON                        (Tn)</t>
  </si>
  <si>
    <t>MURCIA                       (Tn)</t>
  </si>
  <si>
    <t>LA RIOJA                           (Tn)</t>
  </si>
  <si>
    <t>TOTAL MANZANA POR CCAA</t>
  </si>
  <si>
    <t xml:space="preserve">ESTIMACIÓN PRODUCCION PERA </t>
  </si>
  <si>
    <t>ESTIMACION PRODUCCION MANZANA</t>
  </si>
  <si>
    <t>TOTAL PERA POR CCAA</t>
  </si>
  <si>
    <t>CC.AA.</t>
  </si>
  <si>
    <t>CC. AA.</t>
  </si>
  <si>
    <t>CASTILLA LA MANCHA</t>
  </si>
  <si>
    <t>CASTILLA-LA MANCHA</t>
  </si>
  <si>
    <t>C. - LA-MANCHA (Tn)</t>
  </si>
  <si>
    <t>l</t>
  </si>
  <si>
    <t>Fuji</t>
  </si>
  <si>
    <t>Cripps Pink</t>
  </si>
  <si>
    <r>
      <rPr>
        <b/>
        <u/>
        <sz val="8"/>
        <rFont val="Arial"/>
        <family val="2"/>
      </rPr>
      <t>OBSERVACIONES/INCIDENCIAS</t>
    </r>
    <r>
      <rPr>
        <b/>
        <sz val="8"/>
        <rFont val="Arial"/>
        <family val="2"/>
      </rPr>
      <t xml:space="preserve">:
</t>
    </r>
  </si>
  <si>
    <t>Manzana</t>
  </si>
  <si>
    <t>Pera</t>
  </si>
  <si>
    <t>Superficie en producción (ha)</t>
  </si>
  <si>
    <r>
      <rPr>
        <b/>
        <u/>
        <sz val="8"/>
        <rFont val="Arial"/>
        <family val="2"/>
      </rPr>
      <t>OBSERVACIONES/INCIDENCIAS:</t>
    </r>
    <r>
      <rPr>
        <b/>
        <sz val="8"/>
        <rFont val="Arial"/>
        <family val="2"/>
      </rPr>
      <t xml:space="preserve"> </t>
    </r>
  </si>
  <si>
    <t>OBSERVACIONES/INCIDENCIAS:</t>
  </si>
  <si>
    <r>
      <rPr>
        <b/>
        <u/>
        <sz val="8"/>
        <rFont val="Arial"/>
        <family val="2"/>
      </rPr>
      <t>OBSERVACIONES/INCIDENCIAS</t>
    </r>
    <r>
      <rPr>
        <b/>
        <sz val="8"/>
        <rFont val="Arial"/>
        <family val="2"/>
      </rPr>
      <t xml:space="preserve">: </t>
    </r>
  </si>
  <si>
    <t>PREV.2024</t>
  </si>
  <si>
    <t>PREVISIÓN 2025</t>
  </si>
  <si>
    <t>PREV.2025</t>
  </si>
  <si>
    <t>MEDIA    2015-2024</t>
  </si>
  <si>
    <t>% PREV.2024        MEDIA 15-24</t>
  </si>
  <si>
    <t>Previsión 2025</t>
  </si>
  <si>
    <t>% PREV.                   2024</t>
  </si>
  <si>
    <t>% PREV.2025        MEDIA 15-24</t>
  </si>
  <si>
    <t>ESTIMACIÓN DE PRODUCCION DE MANZANA CAMPAÑA 2025/2026 - ESPAÑA</t>
  </si>
  <si>
    <t>ESTIMACIÓN DE PRODUCCION DE PERA CAMPAÑA 2025/2026 - ESPAÑA</t>
  </si>
  <si>
    <t>PREV. 2025</t>
  </si>
  <si>
    <t>TOTAL                  PREV. 2025</t>
  </si>
  <si>
    <t>TOTAL PREV. 2025</t>
  </si>
  <si>
    <t>TOTAL                         PREV. 2025</t>
  </si>
  <si>
    <r>
      <rPr>
        <b/>
        <u/>
        <sz val="8"/>
        <rFont val="Arial"/>
        <family val="2"/>
      </rPr>
      <t>OBSERVACIONES/INCIDENCIAS</t>
    </r>
    <r>
      <rPr>
        <b/>
        <sz val="8"/>
        <rFont val="Arial"/>
        <family val="2"/>
      </rPr>
      <t xml:space="preserve">: 
</t>
    </r>
    <r>
      <rPr>
        <sz val="8"/>
        <rFont val="Arial"/>
        <family val="2"/>
      </rPr>
      <t>El 10 de mayo de 2025 se produjo un episodio de pedrisco en la comarca del Altiplano. La tormenta afectó de manera significativa a las principales zonas agrícolas del municipio de Jumilla, ocasionando daños. De hecho,  las áreas más afectadas coinciden con las zonas principales donde se cultiva pera. En algunas fincas, se han observado que los árboles han perdido casi todas sus hojas y presentan daños severos en la madera. En el caso del fruto,  el pedrisco ha ocasionado heridas, golpes directos, marcas superficiales y daños en el pedúnculo. 
En definitiva, se estima que estos daños no solo afecten a la cosecha de este año, sino que también plantean riesgos para la salud de las estructura de los árboles, y por tanto, para la continuidad del cultivo.
Este acontecimiento dejó prácticamente la totalidad de la Pera Ercolini marcada por granizo en mayor o en menor intensidad. Tras los episodios de pedrisco, se estima que la producción se reduzca entorno al 40% con respecto a la campaña anterior.</t>
    </r>
  </si>
  <si>
    <r>
      <rPr>
        <b/>
        <u/>
        <sz val="8"/>
        <rFont val="Arial"/>
        <family val="2"/>
      </rPr>
      <t>OBSERVACIONES/INCIDENCIAS</t>
    </r>
    <r>
      <rPr>
        <sz val="8"/>
        <rFont val="Arial"/>
        <family val="2"/>
      </rPr>
      <t>: 
Del granizo y las lluvias en floración y cuajado han afectado la producción.
Pera. Aún no hemos empezado a cosechar. Pero Ercolini y limonera que están al caer presentan calibre medio menor a otros años</t>
    </r>
  </si>
  <si>
    <r>
      <rPr>
        <b/>
        <u/>
        <sz val="8"/>
        <rFont val="Arial"/>
        <family val="2"/>
      </rPr>
      <t>OBSERVACIONES/INCIDENCIAS</t>
    </r>
    <r>
      <rPr>
        <b/>
        <sz val="8"/>
        <rFont val="Arial"/>
        <family val="2"/>
      </rPr>
      <t xml:space="preserve">: 
</t>
    </r>
    <r>
      <rPr>
        <sz val="8"/>
        <rFont val="Arial"/>
        <family val="2"/>
      </rPr>
      <t xml:space="preserve">El granizo y las lluvias en floración y cuajado han afectado la producción.
Inicialmente parecía que había malos cuajados pero parece que quizás no será tanto. Por el momento parece que tema mosca de la fruta está más o menos controlado. Habrá escandallos en las parcelas granizadas pero habrá que ir siguiendo, en el cómputo general seguramente no afectará demasiado.
Manzana. Cosecha normal y puede que tenga algo más de russeting las variedades suceptibles.
</t>
    </r>
  </si>
  <si>
    <r>
      <rPr>
        <b/>
        <u/>
        <sz val="8"/>
        <rFont val="Arial"/>
        <family val="2"/>
      </rPr>
      <t>OBSERVACIONES/INCIDENCIAS</t>
    </r>
    <r>
      <rPr>
        <b/>
        <sz val="8"/>
        <rFont val="Arial"/>
        <family val="2"/>
      </rPr>
      <t xml:space="preserve">: 
</t>
    </r>
    <r>
      <rPr>
        <sz val="8"/>
        <rFont val="Arial"/>
        <family val="2"/>
      </rPr>
      <t>En Aragón la superficie destinada a fruta de pepita es mucho menor que la destinada a hueso, el desarrollo de la campaña 2025 es adecuado hasta el momento a nivel general, con una previsión de producción superior a la campaña 2024, pero con afección importante de granizo en diferentes comarcas, a falta de tres meses para la finalización de la misma.
Las principales cooperativas productoras de fruta de pepita de la comunidad presentan afecciones por pedrisco que van desde el 20% hasta el 90 %, hecho que va a reducir la venta para fresco, y aumentar la venta para industria transformadora (sidra y cremogenados).</t>
    </r>
  </si>
  <si>
    <r>
      <rPr>
        <b/>
        <u/>
        <sz val="8"/>
        <rFont val="Arial"/>
        <family val="2"/>
      </rPr>
      <t>OBSERVACIONES/INCIDENCIAS</t>
    </r>
    <r>
      <rPr>
        <b/>
        <sz val="8"/>
        <rFont val="Arial"/>
        <family val="2"/>
      </rPr>
      <t>: 
E</t>
    </r>
    <r>
      <rPr>
        <sz val="8"/>
        <rFont val="Arial"/>
        <family val="2"/>
      </rPr>
      <t>l desarrollo de la campaña 2025 es adecuado hasta el momento a nivel general, con una previsión de producción superior a la campaña 2024, pero con afección importante de granizo en diferentes comarcas, a falta de tres meses para la finalización de la misma.
Las principales cooperativas productoras de fruta de pepita de la comunidad presentan afecciones por pedrisco que van desde el 10% hasta el 90 %, hecho que va a reducir la venta para fresco, y aumentar la venta para industria transformadora (cremogenados).
Destacar también la influencia negativa del Fuego Bacteriano en la variedad Conferencia, según las últimas estimaciones se están detectando graves manifestaciones en todas las zonas de la CCAA, siendo difícil cuantificar en estos momentos tanto la afección real de piedra como a la de Fuego Bacteriano.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</si>
</sst>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P_t_s_-;\-* #,##0.00\ _P_t_s_-;_-* &quot;-&quot;??\ _P_t_s_-;_-@_-"/>
    <numFmt numFmtId="165" formatCode="0.00_ ;[Red]\-0.00\ "/>
    <numFmt numFmtId="166" formatCode="_-* #,##0\ _P_t_s_-;\-* #,##0\ _P_t_s_-;_-* &quot;-&quot;??\ _P_t_s_-;_-@_-"/>
    <numFmt numFmtId="167" formatCode="_-* #,##0\ _€_-;\-* #,##0\ _€_-;_-* &quot;-&quot;??\ _€_-;_-@_-"/>
    <numFmt numFmtId="168" formatCode="_-* #,##0.000000\ _P_t_s_-;\-* #,##0.000000\ _P_t_s_-;_-* &quot;-&quot;??\ _P_t_s_-;_-@_-"/>
    <numFmt numFmtId="169" formatCode="0.0%"/>
    <numFmt numFmtId="170" formatCode="#,##0;[Red]#,##0"/>
  </numFmts>
  <fonts count="28" x14ac:knownFonts="1">
    <font>
      <sz val="10"/>
      <name val="Arial"/>
    </font>
    <font>
      <sz val="10"/>
      <name val="Arial"/>
    </font>
    <font>
      <sz val="8"/>
      <name val="Arial"/>
      <family val="2"/>
    </font>
    <font>
      <b/>
      <sz val="8"/>
      <name val="Arial"/>
      <family val="2"/>
    </font>
    <font>
      <sz val="8"/>
      <color indexed="12"/>
      <name val="Arial"/>
      <family val="2"/>
    </font>
    <font>
      <b/>
      <sz val="8"/>
      <color indexed="12"/>
      <name val="Arial"/>
      <family val="2"/>
    </font>
    <font>
      <sz val="8"/>
      <color indexed="10"/>
      <name val="Arial"/>
      <family val="2"/>
    </font>
    <font>
      <b/>
      <sz val="8"/>
      <color indexed="10"/>
      <name val="Arial"/>
      <family val="2"/>
    </font>
    <font>
      <sz val="10"/>
      <name val="Arial"/>
      <family val="2"/>
    </font>
    <font>
      <b/>
      <sz val="10"/>
      <name val="Arial"/>
      <family val="2"/>
    </font>
    <font>
      <b/>
      <sz val="14"/>
      <name val="Arial"/>
      <family val="2"/>
    </font>
    <font>
      <b/>
      <sz val="12"/>
      <name val="Arial"/>
      <family val="2"/>
    </font>
    <font>
      <b/>
      <sz val="10"/>
      <color indexed="12"/>
      <name val="Arial"/>
      <family val="2"/>
    </font>
    <font>
      <b/>
      <u/>
      <sz val="8"/>
      <name val="Arial"/>
      <family val="2"/>
    </font>
    <font>
      <sz val="8"/>
      <color rgb="FF3333FF"/>
      <name val="Arial"/>
      <family val="2"/>
    </font>
    <font>
      <b/>
      <sz val="8"/>
      <color rgb="FF3333FF"/>
      <name val="Arial"/>
      <family val="2"/>
    </font>
    <font>
      <sz val="8"/>
      <color rgb="FFFF0000"/>
      <name val="Arial"/>
      <family val="2"/>
    </font>
    <font>
      <b/>
      <sz val="8"/>
      <color rgb="FF002060"/>
      <name val="Arial"/>
      <family val="2"/>
    </font>
    <font>
      <sz val="8"/>
      <color rgb="FF0000FF"/>
      <name val="Arial"/>
      <family val="2"/>
    </font>
    <font>
      <b/>
      <sz val="8"/>
      <color rgb="FF0000FF"/>
      <name val="Arial"/>
      <family val="2"/>
    </font>
    <font>
      <b/>
      <sz val="8"/>
      <color rgb="FFFF0000"/>
      <name val="Arial"/>
      <family val="2"/>
    </font>
    <font>
      <sz val="8"/>
      <color rgb="FF0070C0"/>
      <name val="Arial"/>
      <family val="2"/>
    </font>
    <font>
      <b/>
      <sz val="8"/>
      <color rgb="FF0070C0"/>
      <name val="Arial"/>
      <family val="2"/>
    </font>
    <font>
      <sz val="8"/>
      <color rgb="FF00B050"/>
      <name val="Arial"/>
      <family val="2"/>
    </font>
    <font>
      <b/>
      <sz val="8"/>
      <color rgb="FF00B050"/>
      <name val="Arial"/>
      <family val="2"/>
    </font>
    <font>
      <b/>
      <sz val="6"/>
      <color rgb="FF00B05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7"/>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2" fillId="0" borderId="0" xfId="0" applyFont="1"/>
    <xf numFmtId="10" fontId="2" fillId="0" borderId="0" xfId="0" applyNumberFormat="1" applyFont="1"/>
    <xf numFmtId="0" fontId="3" fillId="0" borderId="0" xfId="0" applyFont="1"/>
    <xf numFmtId="0" fontId="4" fillId="0" borderId="0" xfId="0" applyFont="1"/>
    <xf numFmtId="0" fontId="4" fillId="0" borderId="0" xfId="0" applyFont="1" applyAlignment="1">
      <alignment horizontal="center"/>
    </xf>
    <xf numFmtId="10" fontId="2" fillId="0" borderId="0" xfId="0" applyNumberFormat="1" applyFont="1" applyAlignment="1">
      <alignment horizontal="center"/>
    </xf>
    <xf numFmtId="0" fontId="2" fillId="0" borderId="0" xfId="0" applyFont="1" applyAlignment="1">
      <alignment horizontal="center"/>
    </xf>
    <xf numFmtId="3" fontId="4" fillId="0" borderId="0" xfId="0" applyNumberFormat="1" applyFont="1"/>
    <xf numFmtId="3" fontId="3" fillId="0" borderId="0" xfId="0" applyNumberFormat="1" applyFont="1"/>
    <xf numFmtId="0" fontId="3" fillId="0" borderId="1" xfId="0" applyFont="1" applyBorder="1" applyAlignment="1">
      <alignment horizontal="center"/>
    </xf>
    <xf numFmtId="0" fontId="3" fillId="0" borderId="1" xfId="0" applyFont="1" applyBorder="1"/>
    <xf numFmtId="0" fontId="2" fillId="0" borderId="1" xfId="0" applyFont="1" applyBorder="1"/>
    <xf numFmtId="10" fontId="6" fillId="0" borderId="1" xfId="0" applyNumberFormat="1" applyFont="1" applyBorder="1" applyAlignment="1">
      <alignment horizontal="center"/>
    </xf>
    <xf numFmtId="3" fontId="3" fillId="0" borderId="1" xfId="0" applyNumberFormat="1" applyFont="1" applyBorder="1" applyAlignment="1">
      <alignment horizontal="center"/>
    </xf>
    <xf numFmtId="3" fontId="3" fillId="0" borderId="0" xfId="0" applyNumberFormat="1" applyFont="1" applyAlignment="1">
      <alignment horizontal="center"/>
    </xf>
    <xf numFmtId="3" fontId="5" fillId="0" borderId="0" xfId="0" applyNumberFormat="1" applyFont="1" applyAlignment="1">
      <alignment horizontal="center"/>
    </xf>
    <xf numFmtId="10" fontId="7" fillId="0" borderId="0" xfId="0" applyNumberFormat="1" applyFont="1" applyAlignment="1">
      <alignment horizontal="center"/>
    </xf>
    <xf numFmtId="10" fontId="3" fillId="0" borderId="0" xfId="0" applyNumberFormat="1" applyFont="1" applyAlignment="1">
      <alignment horizontal="center"/>
    </xf>
    <xf numFmtId="10" fontId="6" fillId="0" borderId="0" xfId="0" applyNumberFormat="1" applyFont="1"/>
    <xf numFmtId="10" fontId="6" fillId="0" borderId="0" xfId="0" applyNumberFormat="1" applyFont="1" applyAlignment="1">
      <alignment horizontal="center"/>
    </xf>
    <xf numFmtId="3" fontId="2" fillId="0" borderId="0" xfId="0" applyNumberFormat="1" applyFont="1" applyAlignment="1">
      <alignment horizontal="center"/>
    </xf>
    <xf numFmtId="10" fontId="5" fillId="0" borderId="0" xfId="0" applyNumberFormat="1" applyFont="1" applyAlignment="1">
      <alignment horizontal="center"/>
    </xf>
    <xf numFmtId="3" fontId="2" fillId="0" borderId="0" xfId="0" applyNumberFormat="1" applyFont="1"/>
    <xf numFmtId="165" fontId="3" fillId="0" borderId="0" xfId="0" applyNumberFormat="1" applyFont="1" applyAlignment="1">
      <alignment horizontal="center"/>
    </xf>
    <xf numFmtId="3" fontId="3" fillId="0" borderId="1" xfId="0" applyNumberFormat="1" applyFont="1" applyBorder="1" applyAlignment="1">
      <alignment horizontal="center" wrapText="1"/>
    </xf>
    <xf numFmtId="0" fontId="3" fillId="0" borderId="2" xfId="0" applyFont="1" applyBorder="1" applyAlignment="1">
      <alignment horizontal="center"/>
    </xf>
    <xf numFmtId="3" fontId="3" fillId="0" borderId="1" xfId="0" applyNumberFormat="1" applyFont="1" applyBorder="1"/>
    <xf numFmtId="3" fontId="2" fillId="0" borderId="1" xfId="0" applyNumberFormat="1" applyFont="1" applyBorder="1" applyAlignment="1">
      <alignment horizontal="right"/>
    </xf>
    <xf numFmtId="3" fontId="3" fillId="0" borderId="1" xfId="0" applyNumberFormat="1" applyFont="1" applyBorder="1" applyAlignment="1">
      <alignment horizontal="right"/>
    </xf>
    <xf numFmtId="3" fontId="2" fillId="0" borderId="1" xfId="0" applyNumberFormat="1" applyFont="1" applyBorder="1" applyAlignment="1">
      <alignment horizontal="right" indent="1"/>
    </xf>
    <xf numFmtId="3" fontId="3" fillId="0" borderId="1" xfId="0" applyNumberFormat="1" applyFont="1" applyBorder="1" applyAlignment="1">
      <alignment horizontal="right" indent="1"/>
    </xf>
    <xf numFmtId="0" fontId="10" fillId="0" borderId="0" xfId="0" applyFont="1" applyAlignment="1">
      <alignment horizontal="center"/>
    </xf>
    <xf numFmtId="0" fontId="9" fillId="0" borderId="3" xfId="0" applyFont="1" applyBorder="1" applyAlignment="1">
      <alignment horizontal="center"/>
    </xf>
    <xf numFmtId="0" fontId="9" fillId="0" borderId="2" xfId="0" applyFont="1" applyBorder="1" applyAlignment="1">
      <alignment horizontal="center" wrapText="1"/>
    </xf>
    <xf numFmtId="0" fontId="12" fillId="0" borderId="4" xfId="0" applyFont="1" applyBorder="1" applyAlignment="1">
      <alignment horizontal="center" wrapText="1"/>
    </xf>
    <xf numFmtId="0" fontId="8" fillId="0" borderId="3" xfId="0" applyFont="1" applyBorder="1" applyAlignment="1">
      <alignment vertical="center"/>
    </xf>
    <xf numFmtId="3" fontId="8" fillId="0" borderId="1" xfId="0" applyNumberFormat="1" applyFont="1" applyBorder="1" applyAlignment="1">
      <alignment horizontal="right" vertical="center" indent="1"/>
    </xf>
    <xf numFmtId="3" fontId="12" fillId="0" borderId="5" xfId="0" applyNumberFormat="1" applyFont="1" applyBorder="1" applyAlignment="1">
      <alignment horizontal="right" vertical="center" indent="1"/>
    </xf>
    <xf numFmtId="0" fontId="8" fillId="0" borderId="6" xfId="0" applyFont="1" applyBorder="1" applyAlignment="1">
      <alignment vertical="center"/>
    </xf>
    <xf numFmtId="0" fontId="12" fillId="0" borderId="7" xfId="0" applyFont="1" applyBorder="1" applyAlignment="1">
      <alignment vertical="center"/>
    </xf>
    <xf numFmtId="3" fontId="12" fillId="0" borderId="8" xfId="0" applyNumberFormat="1" applyFont="1" applyBorder="1" applyAlignment="1">
      <alignment horizontal="right" vertical="center" indent="1"/>
    </xf>
    <xf numFmtId="0" fontId="9" fillId="0" borderId="3" xfId="0" applyFont="1" applyBorder="1"/>
    <xf numFmtId="0" fontId="9" fillId="0" borderId="1" xfId="0" applyFont="1" applyBorder="1" applyAlignment="1">
      <alignment horizontal="center" wrapText="1"/>
    </xf>
    <xf numFmtId="0" fontId="12" fillId="0" borderId="5" xfId="0" applyFont="1" applyBorder="1" applyAlignment="1">
      <alignment horizontal="center" wrapText="1"/>
    </xf>
    <xf numFmtId="0" fontId="8" fillId="0" borderId="3" xfId="0" applyFont="1" applyBorder="1"/>
    <xf numFmtId="3" fontId="8" fillId="0" borderId="1" xfId="0" applyNumberFormat="1" applyFont="1" applyBorder="1" applyAlignment="1">
      <alignment horizontal="center"/>
    </xf>
    <xf numFmtId="3" fontId="12" fillId="0" borderId="5" xfId="0" applyNumberFormat="1" applyFont="1" applyBorder="1" applyAlignment="1">
      <alignment horizontal="center"/>
    </xf>
    <xf numFmtId="0" fontId="8" fillId="0" borderId="6" xfId="0" applyFont="1" applyBorder="1"/>
    <xf numFmtId="3" fontId="12" fillId="0" borderId="8" xfId="0" applyNumberFormat="1" applyFont="1" applyBorder="1" applyAlignment="1">
      <alignment horizontal="center"/>
    </xf>
    <xf numFmtId="166" fontId="2" fillId="0" borderId="0" xfId="1" applyNumberFormat="1" applyFont="1"/>
    <xf numFmtId="0" fontId="3" fillId="0" borderId="0" xfId="0" applyFont="1" applyAlignment="1">
      <alignment horizontal="center"/>
    </xf>
    <xf numFmtId="164" fontId="2" fillId="0" borderId="0" xfId="1" applyFont="1" applyBorder="1" applyAlignment="1">
      <alignment horizontal="center"/>
    </xf>
    <xf numFmtId="164" fontId="3" fillId="0" borderId="0" xfId="1" applyFont="1" applyBorder="1" applyAlignment="1">
      <alignment horizontal="center"/>
    </xf>
    <xf numFmtId="166" fontId="3" fillId="0" borderId="0" xfId="1" applyNumberFormat="1" applyFont="1"/>
    <xf numFmtId="3" fontId="3" fillId="0" borderId="9" xfId="0" applyNumberFormat="1" applyFont="1" applyBorder="1" applyAlignment="1">
      <alignment horizontal="right"/>
    </xf>
    <xf numFmtId="3" fontId="3" fillId="0" borderId="9" xfId="0" applyNumberFormat="1" applyFont="1" applyBorder="1"/>
    <xf numFmtId="3" fontId="14" fillId="0" borderId="1" xfId="0" applyNumberFormat="1" applyFont="1" applyBorder="1" applyAlignment="1">
      <alignment horizontal="right" indent="1"/>
    </xf>
    <xf numFmtId="3" fontId="15" fillId="0" borderId="1" xfId="0" applyNumberFormat="1" applyFont="1" applyBorder="1" applyAlignment="1">
      <alignment horizontal="right" indent="1"/>
    </xf>
    <xf numFmtId="10" fontId="16" fillId="0" borderId="1" xfId="0" applyNumberFormat="1" applyFont="1" applyBorder="1" applyAlignment="1">
      <alignment horizontal="center"/>
    </xf>
    <xf numFmtId="166" fontId="2" fillId="0" borderId="0" xfId="1" applyNumberFormat="1"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6" fontId="3" fillId="0" borderId="0" xfId="0" applyNumberFormat="1" applyFont="1"/>
    <xf numFmtId="0" fontId="9" fillId="0" borderId="10" xfId="0" applyFont="1" applyBorder="1"/>
    <xf numFmtId="3" fontId="9" fillId="0" borderId="11" xfId="0" applyNumberFormat="1" applyFont="1" applyBorder="1" applyAlignment="1">
      <alignment horizontal="center"/>
    </xf>
    <xf numFmtId="3" fontId="9" fillId="0" borderId="11" xfId="0" applyNumberFormat="1" applyFont="1" applyBorder="1" applyAlignment="1">
      <alignment horizontal="right" vertical="center" indent="1"/>
    </xf>
    <xf numFmtId="3" fontId="3" fillId="0" borderId="1" xfId="0" applyNumberFormat="1" applyFont="1" applyBorder="1" applyAlignment="1">
      <alignment wrapText="1"/>
    </xf>
    <xf numFmtId="10" fontId="17" fillId="0" borderId="1" xfId="0" applyNumberFormat="1" applyFont="1" applyBorder="1" applyAlignment="1">
      <alignment horizontal="center"/>
    </xf>
    <xf numFmtId="165" fontId="17" fillId="0" borderId="1" xfId="0" applyNumberFormat="1" applyFont="1" applyBorder="1" applyAlignment="1">
      <alignment horizontal="center" vertical="center" wrapText="1"/>
    </xf>
    <xf numFmtId="10" fontId="17" fillId="0" borderId="1" xfId="0" applyNumberFormat="1" applyFont="1" applyBorder="1" applyAlignment="1">
      <alignment horizontal="center" vertical="center"/>
    </xf>
    <xf numFmtId="0" fontId="15" fillId="0" borderId="1" xfId="0" applyFont="1" applyBorder="1" applyAlignment="1">
      <alignment horizontal="center"/>
    </xf>
    <xf numFmtId="10" fontId="3" fillId="0" borderId="1" xfId="0" applyNumberFormat="1" applyFont="1" applyBorder="1" applyAlignment="1">
      <alignment horizontal="center"/>
    </xf>
    <xf numFmtId="3" fontId="15" fillId="0" borderId="1" xfId="0" applyNumberFormat="1" applyFont="1" applyBorder="1"/>
    <xf numFmtId="0" fontId="14" fillId="0" borderId="1" xfId="0" applyFont="1" applyBorder="1" applyAlignment="1">
      <alignment horizontal="right" indent="1"/>
    </xf>
    <xf numFmtId="0" fontId="15" fillId="0" borderId="1" xfId="0" applyFont="1" applyBorder="1" applyAlignment="1">
      <alignment horizontal="center" vertical="center" wrapText="1"/>
    </xf>
    <xf numFmtId="3" fontId="14" fillId="0" borderId="1" xfId="0" applyNumberFormat="1" applyFont="1" applyBorder="1" applyAlignment="1">
      <alignment horizontal="right"/>
    </xf>
    <xf numFmtId="3" fontId="15" fillId="0" borderId="1" xfId="0" applyNumberFormat="1" applyFont="1" applyBorder="1" applyAlignment="1">
      <alignment horizontal="center" wrapText="1"/>
    </xf>
    <xf numFmtId="3" fontId="14" fillId="0" borderId="1" xfId="0" applyNumberFormat="1" applyFont="1" applyBorder="1"/>
    <xf numFmtId="3" fontId="3" fillId="0" borderId="2" xfId="0" applyNumberFormat="1" applyFont="1" applyBorder="1" applyAlignment="1">
      <alignment horizontal="center"/>
    </xf>
    <xf numFmtId="10" fontId="15" fillId="0" borderId="1" xfId="0" applyNumberFormat="1" applyFont="1" applyBorder="1" applyAlignment="1">
      <alignment horizontal="center" wrapText="1"/>
    </xf>
    <xf numFmtId="3" fontId="11" fillId="0" borderId="0" xfId="0" applyNumberFormat="1" applyFont="1"/>
    <xf numFmtId="167" fontId="2" fillId="0" borderId="0" xfId="0" applyNumberFormat="1" applyFont="1"/>
    <xf numFmtId="167" fontId="3" fillId="0" borderId="0" xfId="0" applyNumberFormat="1" applyFont="1"/>
    <xf numFmtId="168" fontId="3" fillId="0" borderId="0" xfId="1" applyNumberFormat="1" applyFont="1"/>
    <xf numFmtId="166" fontId="2" fillId="0" borderId="0" xfId="0" applyNumberFormat="1" applyFont="1"/>
    <xf numFmtId="10" fontId="2" fillId="0" borderId="0" xfId="2" applyNumberFormat="1" applyFont="1"/>
    <xf numFmtId="3" fontId="2" fillId="0" borderId="1" xfId="0" applyNumberFormat="1" applyFont="1" applyBorder="1"/>
    <xf numFmtId="3" fontId="2" fillId="0" borderId="9" xfId="0" applyNumberFormat="1" applyFont="1" applyBorder="1" applyAlignment="1">
      <alignment horizontal="right"/>
    </xf>
    <xf numFmtId="0" fontId="13" fillId="0" borderId="0" xfId="0" applyFont="1" applyAlignment="1">
      <alignment vertical="top"/>
    </xf>
    <xf numFmtId="170" fontId="2" fillId="0" borderId="0" xfId="0" applyNumberFormat="1" applyFont="1"/>
    <xf numFmtId="10" fontId="3" fillId="0" borderId="0" xfId="0" applyNumberFormat="1" applyFont="1"/>
    <xf numFmtId="170" fontId="3" fillId="0" borderId="0" xfId="0" applyNumberFormat="1" applyFont="1"/>
    <xf numFmtId="3" fontId="18" fillId="0" borderId="1" xfId="0" applyNumberFormat="1" applyFont="1" applyBorder="1" applyAlignment="1">
      <alignment horizontal="right"/>
    </xf>
    <xf numFmtId="3" fontId="19" fillId="0" borderId="1" xfId="0" applyNumberFormat="1" applyFont="1" applyBorder="1" applyAlignment="1">
      <alignment horizontal="right" indent="1"/>
    </xf>
    <xf numFmtId="0" fontId="2" fillId="0" borderId="1" xfId="0" applyFont="1" applyBorder="1" applyAlignment="1">
      <alignment horizontal="right" indent="1"/>
    </xf>
    <xf numFmtId="3" fontId="3" fillId="0" borderId="1" xfId="1" applyNumberFormat="1" applyFont="1" applyBorder="1" applyAlignment="1">
      <alignment horizontal="right" indent="1"/>
    </xf>
    <xf numFmtId="3" fontId="2" fillId="0" borderId="1" xfId="0" applyNumberFormat="1" applyFont="1" applyBorder="1" applyAlignment="1">
      <alignment horizontal="center"/>
    </xf>
    <xf numFmtId="3" fontId="7" fillId="0" borderId="0" xfId="0" applyNumberFormat="1" applyFont="1" applyAlignment="1">
      <alignment horizontal="center"/>
    </xf>
    <xf numFmtId="3" fontId="2" fillId="0" borderId="1" xfId="0" applyNumberFormat="1" applyFont="1" applyBorder="1" applyAlignment="1">
      <alignment horizontal="center" wrapText="1"/>
    </xf>
    <xf numFmtId="3" fontId="18" fillId="0" borderId="1" xfId="0" applyNumberFormat="1" applyFont="1" applyBorder="1" applyAlignment="1">
      <alignment horizontal="center" vertical="center" wrapText="1"/>
    </xf>
    <xf numFmtId="3" fontId="18" fillId="0" borderId="1" xfId="0" applyNumberFormat="1" applyFont="1" applyBorder="1" applyAlignment="1">
      <alignment horizontal="center" wrapText="1"/>
    </xf>
    <xf numFmtId="3" fontId="18" fillId="0" borderId="1" xfId="0" applyNumberFormat="1" applyFont="1" applyBorder="1" applyAlignment="1">
      <alignment horizontal="right" indent="1"/>
    </xf>
    <xf numFmtId="3" fontId="4" fillId="0" borderId="1" xfId="0" applyNumberFormat="1" applyFont="1" applyBorder="1"/>
    <xf numFmtId="3" fontId="19" fillId="0" borderId="1" xfId="0" applyNumberFormat="1" applyFont="1" applyBorder="1"/>
    <xf numFmtId="3" fontId="5" fillId="0" borderId="1" xfId="0" applyNumberFormat="1" applyFont="1" applyBorder="1"/>
    <xf numFmtId="169" fontId="2" fillId="0" borderId="0" xfId="0" applyNumberFormat="1" applyFont="1"/>
    <xf numFmtId="3" fontId="3"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0" fontId="20" fillId="0" borderId="1" xfId="0" applyNumberFormat="1" applyFont="1" applyBorder="1" applyAlignment="1">
      <alignment horizontal="center"/>
    </xf>
    <xf numFmtId="165" fontId="3" fillId="0" borderId="1" xfId="0" applyNumberFormat="1" applyFont="1" applyBorder="1" applyAlignment="1">
      <alignment horizontal="center" vertical="center" wrapText="1"/>
    </xf>
    <xf numFmtId="3" fontId="19" fillId="0" borderId="1" xfId="0" applyNumberFormat="1" applyFont="1" applyBorder="1" applyAlignment="1">
      <alignment horizontal="center" wrapText="1"/>
    </xf>
    <xf numFmtId="10" fontId="21" fillId="0" borderId="1" xfId="0" applyNumberFormat="1" applyFont="1" applyBorder="1" applyAlignment="1">
      <alignment horizontal="center"/>
    </xf>
    <xf numFmtId="10" fontId="22" fillId="0" borderId="1" xfId="0" applyNumberFormat="1" applyFont="1" applyBorder="1" applyAlignment="1">
      <alignment horizontal="center"/>
    </xf>
    <xf numFmtId="1" fontId="3" fillId="0" borderId="1" xfId="0" applyNumberFormat="1" applyFont="1" applyBorder="1" applyAlignment="1">
      <alignment horizontal="center" vertical="center" wrapText="1"/>
    </xf>
    <xf numFmtId="3" fontId="23" fillId="0" borderId="1" xfId="0" applyNumberFormat="1" applyFont="1" applyBorder="1" applyAlignment="1">
      <alignment horizontal="right" indent="1"/>
    </xf>
    <xf numFmtId="0" fontId="24" fillId="0" borderId="1" xfId="0" applyFont="1" applyBorder="1" applyAlignment="1">
      <alignment horizontal="center" vertical="center" wrapText="1"/>
    </xf>
    <xf numFmtId="10" fontId="24" fillId="0" borderId="1" xfId="0" applyNumberFormat="1" applyFont="1" applyBorder="1" applyAlignment="1">
      <alignment horizontal="center" wrapText="1"/>
    </xf>
    <xf numFmtId="3" fontId="24" fillId="0" borderId="1" xfId="0" applyNumberFormat="1" applyFont="1" applyBorder="1"/>
    <xf numFmtId="0" fontId="25" fillId="0" borderId="1" xfId="0" applyFont="1" applyBorder="1" applyAlignment="1">
      <alignment horizontal="center" vertical="center" wrapText="1"/>
    </xf>
    <xf numFmtId="10" fontId="25" fillId="0" borderId="1" xfId="0" applyNumberFormat="1" applyFont="1" applyBorder="1" applyAlignment="1">
      <alignment horizontal="center" wrapText="1"/>
    </xf>
    <xf numFmtId="3" fontId="23" fillId="0" borderId="1" xfId="0" applyNumberFormat="1" applyFont="1" applyBorder="1" applyAlignment="1">
      <alignment horizontal="right"/>
    </xf>
    <xf numFmtId="9" fontId="3" fillId="0" borderId="0" xfId="0" applyNumberFormat="1" applyFont="1"/>
    <xf numFmtId="0" fontId="3" fillId="3" borderId="9"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2" borderId="12" xfId="0" applyFont="1" applyFill="1" applyBorder="1" applyAlignment="1">
      <alignment horizontal="center"/>
    </xf>
    <xf numFmtId="0" fontId="3" fillId="2" borderId="0" xfId="0" applyFont="1" applyFill="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3" borderId="12" xfId="0" applyFont="1" applyFill="1" applyBorder="1" applyAlignment="1">
      <alignment horizontal="center"/>
    </xf>
    <xf numFmtId="0" fontId="3" fillId="3" borderId="0" xfId="0" applyFont="1" applyFill="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2" borderId="9" xfId="0" applyFont="1" applyFill="1" applyBorder="1" applyAlignment="1">
      <alignment horizontal="center"/>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3" borderId="1" xfId="0" applyFont="1" applyFill="1" applyBorder="1" applyAlignment="1">
      <alignment horizont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0"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0" xfId="0" applyFont="1" applyFill="1" applyBorder="1" applyAlignment="1">
      <alignment horizontal="center" vertical="center"/>
    </xf>
    <xf numFmtId="0" fontId="3" fillId="2" borderId="1" xfId="0" applyFont="1" applyFill="1" applyBorder="1" applyAlignment="1">
      <alignment horizontal="center"/>
    </xf>
    <xf numFmtId="0" fontId="10" fillId="0" borderId="9"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23" xfId="0" applyFont="1" applyFill="1" applyBorder="1" applyAlignment="1">
      <alignment horizontal="center" vertical="center"/>
    </xf>
    <xf numFmtId="9" fontId="2" fillId="0" borderId="0" xfId="0" applyNumberFormat="1" applyFont="1"/>
    <xf numFmtId="3" fontId="19" fillId="0" borderId="1" xfId="0" applyNumberFormat="1" applyFont="1" applyBorder="1" applyAlignment="1">
      <alignment horizontal="right"/>
    </xf>
  </cellXfs>
  <cellStyles count="3">
    <cellStyle name="Millares" xfId="1" builtinId="3"/>
    <cellStyle name="Normal" xfId="0" builtinId="0"/>
    <cellStyle name="Porcentaje"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0.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chartsheet" Target="chartsheets/sheet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ES"/>
              <a:t>EVOLUCION PRODUCCION MANZANA</a:t>
            </a:r>
          </a:p>
        </c:rich>
      </c:tx>
      <c:layout>
        <c:manualLayout>
          <c:xMode val="edge"/>
          <c:yMode val="edge"/>
          <c:x val="0.37768687304497894"/>
          <c:y val="1.96721593006981E-2"/>
        </c:manualLayout>
      </c:layout>
      <c:overlay val="0"/>
      <c:spPr>
        <a:noFill/>
        <a:ln w="25400">
          <a:noFill/>
        </a:ln>
      </c:spPr>
    </c:title>
    <c:autoTitleDeleted val="0"/>
    <c:plotArea>
      <c:layout>
        <c:manualLayout>
          <c:layoutTarget val="inner"/>
          <c:xMode val="edge"/>
          <c:yMode val="edge"/>
          <c:x val="8.0859774820880248E-2"/>
          <c:y val="0.10983606557377049"/>
          <c:w val="0.90071647901740015"/>
          <c:h val="0.76557377049180331"/>
        </c:manualLayout>
      </c:layout>
      <c:barChart>
        <c:barDir val="col"/>
        <c:grouping val="clustered"/>
        <c:varyColors val="0"/>
        <c:ser>
          <c:idx val="0"/>
          <c:order val="0"/>
          <c:spPr>
            <a:solidFill>
              <a:srgbClr val="FF0000">
                <a:alpha val="50196"/>
              </a:srgbClr>
            </a:solidFill>
            <a:ln w="12700">
              <a:solidFill>
                <a:srgbClr val="FF9900"/>
              </a:solidFill>
              <a:prstDash val="solid"/>
            </a:ln>
          </c:spPr>
          <c:invertIfNegative val="0"/>
          <c:dLbls>
            <c:dLbl>
              <c:idx val="3"/>
              <c:layout>
                <c:manualLayout>
                  <c:x val="5.0244937437612303E-17"/>
                  <c:y val="1.092896174863388E-2"/>
                </c:manualLayout>
              </c:layout>
              <c:spPr/>
              <c:txPr>
                <a:bodyPr/>
                <a:lstStyle/>
                <a:p>
                  <a:pPr>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DC-43BF-A364-1D96AF12AA8C}"/>
                </c:ext>
              </c:extLst>
            </c:dLbl>
            <c:dLbl>
              <c:idx val="7"/>
              <c:layout>
                <c:manualLayout>
                  <c:x val="1.3703323055841042E-3"/>
                  <c:y val="-1.5300546448087432E-2"/>
                </c:manualLayout>
              </c:layout>
              <c:spPr/>
              <c:txPr>
                <a:bodyPr/>
                <a:lstStyle/>
                <a:p>
                  <a:pPr>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DC-43BF-A364-1D96AF12AA8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5400">
                <a:solidFill>
                  <a:srgbClr val="C00000"/>
                </a:solidFill>
                <a:prstDash val="solid"/>
              </a:ln>
            </c:spPr>
            <c:trendlineType val="log"/>
            <c:dispRSqr val="0"/>
            <c:dispEq val="0"/>
          </c:trendline>
          <c:cat>
            <c:strRef>
              <c:f>ESPAÑA!$C$21:$N$21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Previsión 2025</c:v>
                </c:pt>
              </c:strCache>
            </c:strRef>
          </c:cat>
          <c:val>
            <c:numRef>
              <c:f>ESPAÑA!$C$29:$N$29</c:f>
              <c:numCache>
                <c:formatCode>#,##0</c:formatCode>
                <c:ptCount val="12"/>
                <c:pt idx="0">
                  <c:v>504667.45199999993</c:v>
                </c:pt>
                <c:pt idx="1">
                  <c:v>481540</c:v>
                </c:pt>
                <c:pt idx="2">
                  <c:v>494966</c:v>
                </c:pt>
                <c:pt idx="3">
                  <c:v>479848</c:v>
                </c:pt>
                <c:pt idx="4">
                  <c:v>476651</c:v>
                </c:pt>
                <c:pt idx="5">
                  <c:v>555452.71200000006</c:v>
                </c:pt>
                <c:pt idx="6">
                  <c:v>425453.29</c:v>
                </c:pt>
                <c:pt idx="7">
                  <c:v>563441</c:v>
                </c:pt>
                <c:pt idx="8">
                  <c:v>411976.59333096095</c:v>
                </c:pt>
                <c:pt idx="9">
                  <c:v>518013</c:v>
                </c:pt>
                <c:pt idx="10">
                  <c:v>545773.8120874801</c:v>
                </c:pt>
                <c:pt idx="11">
                  <c:v>500716</c:v>
                </c:pt>
              </c:numCache>
            </c:numRef>
          </c:val>
          <c:extLst>
            <c:ext xmlns:c16="http://schemas.microsoft.com/office/drawing/2014/chart" uri="{C3380CC4-5D6E-409C-BE32-E72D297353CC}">
              <c16:uniqueId val="{00000003-4CDC-43BF-A364-1D96AF12AA8C}"/>
            </c:ext>
          </c:extLst>
        </c:ser>
        <c:dLbls>
          <c:showLegendKey val="0"/>
          <c:showVal val="0"/>
          <c:showCatName val="0"/>
          <c:showSerName val="0"/>
          <c:showPercent val="0"/>
          <c:showBubbleSize val="0"/>
        </c:dLbls>
        <c:gapWidth val="150"/>
        <c:axId val="72595599"/>
        <c:axId val="1"/>
      </c:barChart>
      <c:catAx>
        <c:axId val="72595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s-ES"/>
                  <a:t>AÑOS</a:t>
                </a:r>
              </a:p>
            </c:rich>
          </c:tx>
          <c:layout>
            <c:manualLayout>
              <c:xMode val="edge"/>
              <c:yMode val="edge"/>
              <c:x val="0.51381792686873051"/>
              <c:y val="0.91967215930069801"/>
            </c:manualLayout>
          </c:layout>
          <c:overlay val="0"/>
          <c:spPr>
            <a:noFill/>
            <a:ln w="25400">
              <a:noFill/>
            </a:ln>
          </c:spPr>
        </c:title>
        <c:numFmt formatCode="General" sourceLinked="1"/>
        <c:majorTickMark val="out"/>
        <c:minorTickMark val="none"/>
        <c:tickLblPos val="nextTo"/>
        <c:spPr>
          <a:ln w="3175">
            <a:solidFill>
              <a:srgbClr val="C0C0C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s-ES"/>
                  <a:t>Tn</a:t>
                </a:r>
              </a:p>
            </c:rich>
          </c:tx>
          <c:layout>
            <c:manualLayout>
              <c:xMode val="edge"/>
              <c:yMode val="edge"/>
              <c:x val="9.2119512458202994E-3"/>
              <c:y val="0.47704926197202452"/>
            </c:manualLayout>
          </c:layout>
          <c:overlay val="0"/>
          <c:spPr>
            <a:noFill/>
            <a:ln w="25400">
              <a:noFill/>
            </a:ln>
          </c:spPr>
        </c:title>
        <c:numFmt formatCode="#,##0" sourceLinked="1"/>
        <c:majorTickMark val="out"/>
        <c:minorTickMark val="none"/>
        <c:tickLblPos val="nextTo"/>
        <c:spPr>
          <a:ln w="3175">
            <a:solidFill>
              <a:srgbClr val="C0C0C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2595599"/>
        <c:crosses val="autoZero"/>
        <c:crossBetween val="between"/>
      </c:valAx>
      <c:spPr>
        <a:no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ES"/>
              <a:t>EVOLUCION PRODUCCION PERA</a:t>
            </a:r>
          </a:p>
        </c:rich>
      </c:tx>
      <c:layout>
        <c:manualLayout>
          <c:xMode val="edge"/>
          <c:yMode val="edge"/>
          <c:x val="0.39089974768347324"/>
          <c:y val="1.96721593006981E-2"/>
        </c:manualLayout>
      </c:layout>
      <c:overlay val="0"/>
      <c:spPr>
        <a:noFill/>
        <a:ln w="25400">
          <a:noFill/>
        </a:ln>
      </c:spPr>
    </c:title>
    <c:autoTitleDeleted val="0"/>
    <c:plotArea>
      <c:layout>
        <c:manualLayout>
          <c:layoutTarget val="inner"/>
          <c:xMode val="edge"/>
          <c:yMode val="edge"/>
          <c:x val="9.6173733195449848E-2"/>
          <c:y val="0.10983606557377049"/>
          <c:w val="0.87900723888314369"/>
          <c:h val="0.77704918032786885"/>
        </c:manualLayout>
      </c:layout>
      <c:barChart>
        <c:barDir val="col"/>
        <c:grouping val="clustered"/>
        <c:varyColors val="0"/>
        <c:ser>
          <c:idx val="0"/>
          <c:order val="0"/>
          <c:spPr>
            <a:gradFill rotWithShape="0">
              <a:gsLst>
                <a:gs pos="0">
                  <a:srgbClr val="99CC00">
                    <a:gamma/>
                    <a:tint val="0"/>
                    <a:invGamma/>
                  </a:srgbClr>
                </a:gs>
                <a:gs pos="100000">
                  <a:srgbClr val="99CC00"/>
                </a:gs>
              </a:gsLst>
              <a:lin ang="5400000" scaled="1"/>
            </a:gradFill>
            <a:ln w="12700">
              <a:solidFill>
                <a:srgbClr val="99CC00"/>
              </a:solidFill>
              <a:prstDash val="solid"/>
            </a:ln>
          </c:spPr>
          <c:invertIfNegative val="1"/>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38100">
                <a:solidFill>
                  <a:srgbClr val="008000"/>
                </a:solidFill>
                <a:prstDash val="solid"/>
              </a:ln>
            </c:spPr>
            <c:trendlineType val="log"/>
            <c:dispRSqr val="0"/>
            <c:dispEq val="0"/>
          </c:trendline>
          <c:cat>
            <c:strRef>
              <c:f>ESPAÑA!$C$46:$N$46</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Previsión 2025</c:v>
                </c:pt>
              </c:strCache>
            </c:strRef>
          </c:cat>
          <c:val>
            <c:numRef>
              <c:f>ESPAÑA!$C$55:$N$55</c:f>
              <c:numCache>
                <c:formatCode>#,##0</c:formatCode>
                <c:ptCount val="12"/>
                <c:pt idx="0">
                  <c:v>397476.81799999997</c:v>
                </c:pt>
                <c:pt idx="1">
                  <c:v>344339</c:v>
                </c:pt>
                <c:pt idx="2">
                  <c:v>310716</c:v>
                </c:pt>
                <c:pt idx="3">
                  <c:v>330858</c:v>
                </c:pt>
                <c:pt idx="4">
                  <c:v>298313</c:v>
                </c:pt>
                <c:pt idx="5">
                  <c:v>312827.52100000001</c:v>
                </c:pt>
                <c:pt idx="6">
                  <c:v>306707.13800000004</c:v>
                </c:pt>
                <c:pt idx="7">
                  <c:v>308743.2</c:v>
                </c:pt>
                <c:pt idx="8">
                  <c:v>235897</c:v>
                </c:pt>
                <c:pt idx="9">
                  <c:v>286422</c:v>
                </c:pt>
                <c:pt idx="10">
                  <c:v>223170</c:v>
                </c:pt>
                <c:pt idx="11">
                  <c:v>246613</c:v>
                </c:pt>
              </c:numCache>
            </c:numRef>
          </c:val>
          <c:extLst>
            <c:ext xmlns:c16="http://schemas.microsoft.com/office/drawing/2014/chart" uri="{C3380CC4-5D6E-409C-BE32-E72D297353CC}">
              <c16:uniqueId val="{00000001-97D8-423B-BAC4-05F8C74D75FF}"/>
            </c:ext>
          </c:extLst>
        </c:ser>
        <c:dLbls>
          <c:showLegendKey val="0"/>
          <c:showVal val="0"/>
          <c:showCatName val="0"/>
          <c:showSerName val="0"/>
          <c:showPercent val="0"/>
          <c:showBubbleSize val="0"/>
        </c:dLbls>
        <c:gapWidth val="150"/>
        <c:axId val="72594639"/>
        <c:axId val="1"/>
      </c:barChart>
      <c:catAx>
        <c:axId val="7259463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s-ES"/>
                  <a:t>AÑOS</a:t>
                </a:r>
              </a:p>
            </c:rich>
          </c:tx>
          <c:layout>
            <c:manualLayout>
              <c:xMode val="edge"/>
              <c:yMode val="edge"/>
              <c:x val="0.51809718536564142"/>
              <c:y val="0.9311474424475566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title>
          <c:tx>
            <c:rich>
              <a:bodyPr/>
              <a:lstStyle/>
              <a:p>
                <a:pPr>
                  <a:defRPr sz="800" b="0" i="0" u="none" strike="noStrike" baseline="0">
                    <a:solidFill>
                      <a:srgbClr val="000000"/>
                    </a:solidFill>
                    <a:latin typeface="Arial"/>
                    <a:ea typeface="Arial"/>
                    <a:cs typeface="Arial"/>
                  </a:defRPr>
                </a:pPr>
                <a:r>
                  <a:rPr lang="es-ES"/>
                  <a:t>Tn</a:t>
                </a:r>
              </a:p>
            </c:rich>
          </c:tx>
          <c:layout>
            <c:manualLayout>
              <c:xMode val="edge"/>
              <c:yMode val="edge"/>
              <c:x val="2.3784747900987512E-2"/>
              <c:y val="0.48524613812586409"/>
            </c:manualLayout>
          </c:layout>
          <c:overlay val="0"/>
          <c:spPr>
            <a:noFill/>
            <a:ln w="25400">
              <a:noFill/>
            </a:ln>
          </c:spPr>
        </c:title>
        <c:numFmt formatCode="#,##0" sourceLinked="1"/>
        <c:majorTickMark val="out"/>
        <c:minorTickMark val="none"/>
        <c:tickLblPos val="nextTo"/>
        <c:spPr>
          <a:ln w="3175">
            <a:solidFill>
              <a:srgbClr val="C0C0C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2594639"/>
        <c:crosses val="autoZero"/>
        <c:crossBetween val="between"/>
      </c:valAx>
      <c:spPr>
        <a:noFill/>
        <a:ln w="12700">
          <a:solidFill>
            <a:srgbClr val="C0C0C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chartSpace>
</file>

<file path=xl/chartsheets/_rels/sheet1.xml.rels><?xml version="1.0" encoding="UTF-8" standalone="yes"?>
<Relationships xmlns="http://schemas.openxmlformats.org/package/2006/relationships"><Relationship Id="rId8" Type="http://schemas.openxmlformats.org/officeDocument/2006/relationships/printerSettings" Target="../printerSettings/printerSettings137.bin"/><Relationship Id="rId13" Type="http://schemas.openxmlformats.org/officeDocument/2006/relationships/printerSettings" Target="../printerSettings/printerSettings142.bin"/><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12" Type="http://schemas.openxmlformats.org/officeDocument/2006/relationships/printerSettings" Target="../printerSettings/printerSettings141.bin"/><Relationship Id="rId17" Type="http://schemas.openxmlformats.org/officeDocument/2006/relationships/drawing" Target="../drawings/drawing10.xml"/><Relationship Id="rId2" Type="http://schemas.openxmlformats.org/officeDocument/2006/relationships/printerSettings" Target="../printerSettings/printerSettings131.bin"/><Relationship Id="rId16" Type="http://schemas.openxmlformats.org/officeDocument/2006/relationships/printerSettings" Target="../printerSettings/printerSettings145.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11" Type="http://schemas.openxmlformats.org/officeDocument/2006/relationships/printerSettings" Target="../printerSettings/printerSettings140.bin"/><Relationship Id="rId5" Type="http://schemas.openxmlformats.org/officeDocument/2006/relationships/printerSettings" Target="../printerSettings/printerSettings134.bin"/><Relationship Id="rId15" Type="http://schemas.openxmlformats.org/officeDocument/2006/relationships/printerSettings" Target="../printerSettings/printerSettings144.bin"/><Relationship Id="rId10" Type="http://schemas.openxmlformats.org/officeDocument/2006/relationships/printerSettings" Target="../printerSettings/printerSettings139.bin"/><Relationship Id="rId4" Type="http://schemas.openxmlformats.org/officeDocument/2006/relationships/printerSettings" Target="../printerSettings/printerSettings133.bin"/><Relationship Id="rId9" Type="http://schemas.openxmlformats.org/officeDocument/2006/relationships/printerSettings" Target="../printerSettings/printerSettings138.bin"/><Relationship Id="rId14" Type="http://schemas.openxmlformats.org/officeDocument/2006/relationships/printerSettings" Target="../printerSettings/printerSettings143.bin"/></Relationships>
</file>

<file path=xl/chartsheets/_rels/sheet2.xml.rels><?xml version="1.0" encoding="UTF-8" standalone="yes"?>
<Relationships xmlns="http://schemas.openxmlformats.org/package/2006/relationships"><Relationship Id="rId8" Type="http://schemas.openxmlformats.org/officeDocument/2006/relationships/printerSettings" Target="../printerSettings/printerSettings153.bin"/><Relationship Id="rId13" Type="http://schemas.openxmlformats.org/officeDocument/2006/relationships/printerSettings" Target="../printerSettings/printerSettings158.bin"/><Relationship Id="rId3" Type="http://schemas.openxmlformats.org/officeDocument/2006/relationships/printerSettings" Target="../printerSettings/printerSettings148.bin"/><Relationship Id="rId7" Type="http://schemas.openxmlformats.org/officeDocument/2006/relationships/printerSettings" Target="../printerSettings/printerSettings152.bin"/><Relationship Id="rId12" Type="http://schemas.openxmlformats.org/officeDocument/2006/relationships/printerSettings" Target="../printerSettings/printerSettings157.bin"/><Relationship Id="rId17" Type="http://schemas.openxmlformats.org/officeDocument/2006/relationships/drawing" Target="../drawings/drawing11.xml"/><Relationship Id="rId2" Type="http://schemas.openxmlformats.org/officeDocument/2006/relationships/printerSettings" Target="../printerSettings/printerSettings147.bin"/><Relationship Id="rId16" Type="http://schemas.openxmlformats.org/officeDocument/2006/relationships/printerSettings" Target="../printerSettings/printerSettings161.bin"/><Relationship Id="rId1" Type="http://schemas.openxmlformats.org/officeDocument/2006/relationships/printerSettings" Target="../printerSettings/printerSettings146.bin"/><Relationship Id="rId6" Type="http://schemas.openxmlformats.org/officeDocument/2006/relationships/printerSettings" Target="../printerSettings/printerSettings151.bin"/><Relationship Id="rId11" Type="http://schemas.openxmlformats.org/officeDocument/2006/relationships/printerSettings" Target="../printerSettings/printerSettings156.bin"/><Relationship Id="rId5" Type="http://schemas.openxmlformats.org/officeDocument/2006/relationships/printerSettings" Target="../printerSettings/printerSettings150.bin"/><Relationship Id="rId15" Type="http://schemas.openxmlformats.org/officeDocument/2006/relationships/printerSettings" Target="../printerSettings/printerSettings160.bin"/><Relationship Id="rId10" Type="http://schemas.openxmlformats.org/officeDocument/2006/relationships/printerSettings" Target="../printerSettings/printerSettings155.bin"/><Relationship Id="rId4" Type="http://schemas.openxmlformats.org/officeDocument/2006/relationships/printerSettings" Target="../printerSettings/printerSettings149.bin"/><Relationship Id="rId9" Type="http://schemas.openxmlformats.org/officeDocument/2006/relationships/printerSettings" Target="../printerSettings/printerSettings154.bin"/><Relationship Id="rId14" Type="http://schemas.openxmlformats.org/officeDocument/2006/relationships/printerSettings" Target="../printerSettings/printerSettings15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zoomScale="75" workbookViewId="0"/>
  </sheetViews>
  <customSheetViews>
    <customSheetView guid="{27020135-4E8A-4EC4-9972-C3D8D67A5A58}" scale="52">
      <pageMargins left="0.75" right="0.75" top="1" bottom="1" header="0" footer="0"/>
      <pageSetup paperSize="9" orientation="landscape" horizontalDpi="4294967294" verticalDpi="0" r:id="rId1"/>
      <headerFooter alignWithMargins="0"/>
    </customSheetView>
    <customSheetView guid="{AA62BF46-0C61-4FD5-A399-0CED1E48AEAA}" scale="52">
      <pageMargins left="0.75" right="0.75" top="1" bottom="1" header="0" footer="0"/>
      <pageSetup paperSize="9" orientation="landscape" horizontalDpi="4294967294" verticalDpi="0" r:id="rId2"/>
      <headerFooter alignWithMargins="0"/>
    </customSheetView>
    <customSheetView guid="{2BD6309E-288D-4250-B014-F0B1D2C0ACDC}" scale="52">
      <pageMargins left="0.75" right="0.75" top="1" bottom="1" header="0" footer="0"/>
      <pageSetup paperSize="9" orientation="landscape" horizontalDpi="4294967294" verticalDpi="0" r:id="rId3"/>
      <headerFooter alignWithMargins="0"/>
    </customSheetView>
    <customSheetView guid="{3B66C725-F80A-4BDB-862A-1B6AFB218D7E}" scale="52">
      <pageMargins left="0.75" right="0.75" top="1" bottom="1" header="0" footer="0"/>
      <pageSetup paperSize="9" orientation="landscape" horizontalDpi="4294967294" verticalDpi="0" r:id="rId4"/>
      <headerFooter alignWithMargins="0"/>
    </customSheetView>
    <customSheetView guid="{545FB3A1-D10D-4E8A-AF01-D0FDE569F682}" scale="52">
      <pageMargins left="0.75" right="0.75" top="1" bottom="1" header="0" footer="0"/>
      <pageSetup paperSize="9" orientation="landscape" horizontalDpi="4294967294" verticalDpi="0" r:id="rId5"/>
      <headerFooter alignWithMargins="0"/>
    </customSheetView>
    <customSheetView guid="{592465ED-3253-4EE7-A631-62A25C010145}" scale="52">
      <pageMargins left="0.75" right="0.75" top="1" bottom="1" header="0" footer="0"/>
      <pageSetup paperSize="9" orientation="landscape" horizontalDpi="4294967294" verticalDpi="0" r:id="rId6"/>
      <headerFooter alignWithMargins="0"/>
    </customSheetView>
    <customSheetView guid="{E2F176F3-4199-4EFA-AA63-89AFC6E7EB12}" scale="52">
      <pageMargins left="0.75" right="0.75" top="1" bottom="1" header="0" footer="0"/>
      <pageSetup paperSize="9" orientation="landscape" horizontalDpi="4294967294" verticalDpi="0" r:id="rId7"/>
      <headerFooter alignWithMargins="0"/>
    </customSheetView>
    <customSheetView guid="{E395C383-A8D6-420C-820F-EAB81B72B8FA}" scale="52">
      <pageMargins left="0.75" right="0.75" top="1" bottom="1" header="0" footer="0"/>
      <pageSetup paperSize="9" orientation="landscape" horizontalDpi="4294967294" verticalDpi="0" r:id="rId8"/>
      <headerFooter alignWithMargins="0"/>
    </customSheetView>
    <customSheetView guid="{407B2AB6-7809-4D95-A39C-6E7E7EB6CBE1}" scale="52">
      <pageMargins left="0.75" right="0.75" top="1" bottom="1" header="0" footer="0"/>
      <pageSetup paperSize="9" orientation="landscape" horizontalDpi="4294967294" verticalDpi="0" r:id="rId9"/>
      <headerFooter alignWithMargins="0"/>
    </customSheetView>
    <customSheetView guid="{35EF2B32-9420-48C7-BC23-998D08944A47}" scale="52">
      <pageMargins left="0.75" right="0.75" top="1" bottom="1" header="0" footer="0"/>
      <pageSetup paperSize="9" orientation="landscape" horizontalDpi="4294967294" verticalDpi="0" r:id="rId10"/>
      <headerFooter alignWithMargins="0"/>
    </customSheetView>
    <customSheetView guid="{0503255A-E9AE-4C55-BDBA-657AF25216DF}" scale="52">
      <pageMargins left="0.75" right="0.75" top="1" bottom="1" header="0" footer="0"/>
      <pageSetup paperSize="9" orientation="landscape" horizontalDpi="4294967294" verticalDpi="0" r:id="rId11"/>
      <headerFooter alignWithMargins="0"/>
    </customSheetView>
    <customSheetView guid="{8B191BE9-1CDF-490A-BE5F-D27CEDE9D744}" scale="52">
      <pageMargins left="0.75" right="0.75" top="1" bottom="1" header="0" footer="0"/>
      <pageSetup paperSize="9" orientation="landscape" horizontalDpi="4294967294" verticalDpi="0" r:id="rId12"/>
      <headerFooter alignWithMargins="0"/>
    </customSheetView>
    <customSheetView guid="{25916293-536A-4FDC-8335-9E09E43C8B6B}" scale="52">
      <pageMargins left="0.75" right="0.75" top="1" bottom="1" header="0" footer="0"/>
      <pageSetup paperSize="9" orientation="landscape" horizontalDpi="4294967294" verticalDpi="0" r:id="rId13"/>
      <headerFooter alignWithMargins="0"/>
    </customSheetView>
    <customSheetView guid="{5B007FDE-31E5-465F-92BB-D78340B4EB00}" scale="52">
      <pageMargins left="0.75" right="0.75" top="1" bottom="1" header="0" footer="0"/>
      <pageSetup paperSize="9" orientation="landscape" horizontalDpi="4294967294" verticalDpi="0" r:id="rId14"/>
      <headerFooter alignWithMargins="0"/>
    </customSheetView>
    <customSheetView guid="{DB50690C-03F0-46D4-8D60-FEFE7A2771DE}" scale="52">
      <pageMargins left="0.75" right="0.75" top="1" bottom="1" header="0" footer="0"/>
      <pageSetup paperSize="9" orientation="landscape" horizontalDpi="4294967294" verticalDpi="0" r:id="rId15"/>
      <headerFooter alignWithMargins="0"/>
    </customSheetView>
  </customSheetViews>
  <pageMargins left="0.74803149606299213" right="0.6692913385826772" top="0.78740157480314965" bottom="0.98425196850393704" header="0" footer="0.51181102362204722"/>
  <pageSetup paperSize="9" orientation="landscape" r:id="rId16"/>
  <headerFooter alignWithMargins="0">
    <oddFooter>&amp;L&amp;8Cooperativas Agro-alimentarias de España&amp;R&amp;9Madrid, 20 de Julio de 2012</oddFooter>
  </headerFooter>
  <drawing r:id="rId17"/>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5" workbookViewId="0"/>
  </sheetViews>
  <customSheetViews>
    <customSheetView guid="{27020135-4E8A-4EC4-9972-C3D8D67A5A58}" scale="52">
      <pageMargins left="0.75" right="0.75" top="1" bottom="1" header="0" footer="0"/>
      <pageSetup paperSize="9" orientation="landscape" horizontalDpi="4294967294" verticalDpi="0" r:id="rId1"/>
      <headerFooter alignWithMargins="0"/>
    </customSheetView>
    <customSheetView guid="{AA62BF46-0C61-4FD5-A399-0CED1E48AEAA}" scale="52">
      <pageMargins left="0.75" right="0.75" top="1" bottom="1" header="0" footer="0"/>
      <pageSetup paperSize="9" orientation="landscape" horizontalDpi="4294967294" verticalDpi="0" r:id="rId2"/>
      <headerFooter alignWithMargins="0"/>
    </customSheetView>
    <customSheetView guid="{2BD6309E-288D-4250-B014-F0B1D2C0ACDC}" scale="52">
      <pageMargins left="0.75" right="0.75" top="1" bottom="1" header="0" footer="0"/>
      <pageSetup paperSize="9" orientation="landscape" horizontalDpi="4294967294" verticalDpi="0" r:id="rId3"/>
      <headerFooter alignWithMargins="0"/>
    </customSheetView>
    <customSheetView guid="{3B66C725-F80A-4BDB-862A-1B6AFB218D7E}" scale="52">
      <pageMargins left="0.75" right="0.75" top="1" bottom="1" header="0" footer="0"/>
      <pageSetup paperSize="9" orientation="landscape" horizontalDpi="4294967294" verticalDpi="0" r:id="rId4"/>
      <headerFooter alignWithMargins="0"/>
    </customSheetView>
    <customSheetView guid="{545FB3A1-D10D-4E8A-AF01-D0FDE569F682}" scale="52">
      <pageMargins left="0.75" right="0.75" top="1" bottom="1" header="0" footer="0"/>
      <pageSetup paperSize="9" orientation="landscape" horizontalDpi="4294967294" verticalDpi="0" r:id="rId5"/>
      <headerFooter alignWithMargins="0"/>
    </customSheetView>
    <customSheetView guid="{592465ED-3253-4EE7-A631-62A25C010145}" scale="52">
      <pageMargins left="0.75" right="0.75" top="1" bottom="1" header="0" footer="0"/>
      <pageSetup paperSize="9" orientation="landscape" horizontalDpi="4294967294" verticalDpi="0" r:id="rId6"/>
      <headerFooter alignWithMargins="0"/>
    </customSheetView>
    <customSheetView guid="{E2F176F3-4199-4EFA-AA63-89AFC6E7EB12}" scale="52">
      <pageMargins left="0.75" right="0.75" top="1" bottom="1" header="0" footer="0"/>
      <pageSetup paperSize="9" orientation="landscape" horizontalDpi="4294967294" verticalDpi="0" r:id="rId7"/>
      <headerFooter alignWithMargins="0"/>
    </customSheetView>
    <customSheetView guid="{E395C383-A8D6-420C-820F-EAB81B72B8FA}" scale="52">
      <pageMargins left="0.75" right="0.75" top="1" bottom="1" header="0" footer="0"/>
      <pageSetup paperSize="9" orientation="landscape" horizontalDpi="4294967294" verticalDpi="0" r:id="rId8"/>
      <headerFooter alignWithMargins="0"/>
    </customSheetView>
    <customSheetView guid="{407B2AB6-7809-4D95-A39C-6E7E7EB6CBE1}" scale="52">
      <pageMargins left="0.75" right="0.75" top="1" bottom="1" header="0" footer="0"/>
      <pageSetup paperSize="9" orientation="landscape" horizontalDpi="4294967294" verticalDpi="0" r:id="rId9"/>
      <headerFooter alignWithMargins="0"/>
    </customSheetView>
    <customSheetView guid="{35EF2B32-9420-48C7-BC23-998D08944A47}" scale="52">
      <pageMargins left="0.75" right="0.75" top="1" bottom="1" header="0" footer="0"/>
      <pageSetup paperSize="9" orientation="landscape" horizontalDpi="4294967294" verticalDpi="0" r:id="rId10"/>
      <headerFooter alignWithMargins="0"/>
    </customSheetView>
    <customSheetView guid="{0503255A-E9AE-4C55-BDBA-657AF25216DF}" scale="52">
      <pageMargins left="0.75" right="0.75" top="1" bottom="1" header="0" footer="0"/>
      <pageSetup paperSize="9" orientation="landscape" horizontalDpi="4294967294" verticalDpi="0" r:id="rId11"/>
      <headerFooter alignWithMargins="0"/>
    </customSheetView>
    <customSheetView guid="{8B191BE9-1CDF-490A-BE5F-D27CEDE9D744}" scale="52">
      <pageMargins left="0.75" right="0.75" top="1" bottom="1" header="0" footer="0"/>
      <pageSetup paperSize="9" orientation="landscape" horizontalDpi="4294967294" verticalDpi="0" r:id="rId12"/>
      <headerFooter alignWithMargins="0"/>
    </customSheetView>
    <customSheetView guid="{25916293-536A-4FDC-8335-9E09E43C8B6B}" scale="52">
      <pageMargins left="0.75" right="0.75" top="1" bottom="1" header="0" footer="0"/>
      <pageSetup paperSize="9" orientation="landscape" horizontalDpi="4294967294" verticalDpi="0" r:id="rId13"/>
      <headerFooter alignWithMargins="0"/>
    </customSheetView>
    <customSheetView guid="{5B007FDE-31E5-465F-92BB-D78340B4EB00}" scale="52">
      <pageMargins left="0.75" right="0.75" top="1" bottom="1" header="0" footer="0"/>
      <pageSetup paperSize="9" orientation="landscape" horizontalDpi="4294967294" verticalDpi="0" r:id="rId14"/>
      <headerFooter alignWithMargins="0"/>
    </customSheetView>
    <customSheetView guid="{DB50690C-03F0-46D4-8D60-FEFE7A2771DE}" scale="52">
      <pageMargins left="0.75" right="0.75" top="1" bottom="1" header="0" footer="0"/>
      <pageSetup paperSize="9" orientation="landscape" horizontalDpi="4294967294" verticalDpi="0" r:id="rId15"/>
      <headerFooter alignWithMargins="0"/>
    </customSheetView>
  </customSheetViews>
  <pageMargins left="0.74803149606299213" right="0.74803149606299213" top="0.78740157480314965" bottom="0.98425196850393704" header="0" footer="0.43307086614173229"/>
  <pageSetup paperSize="9" orientation="landscape" r:id="rId16"/>
  <headerFooter alignWithMargins="0">
    <oddFooter>&amp;L&amp;8Cooperativas Agro-alimentarias de España&amp;R&amp;9Madrid, 20 de Julio de 2012</oddFooter>
  </headerFooter>
  <drawing r:id="rId17"/>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25400</xdr:rowOff>
    </xdr:from>
    <xdr:to>
      <xdr:col>2</xdr:col>
      <xdr:colOff>209550</xdr:colOff>
      <xdr:row>3</xdr:row>
      <xdr:rowOff>101600</xdr:rowOff>
    </xdr:to>
    <xdr:pic>
      <xdr:nvPicPr>
        <xdr:cNvPr id="15891" name="2 Imagen" descr="Logo blanco y verde.jpg">
          <a:extLst>
            <a:ext uri="{FF2B5EF4-FFF2-40B4-BE49-F238E27FC236}">
              <a16:creationId xmlns:a16="http://schemas.microsoft.com/office/drawing/2014/main" id="{C9470656-2F0F-6399-B1D1-3A25D0E3E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400"/>
          <a:ext cx="15049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87933" cy="5833533"/>
    <xdr:graphicFrame macro="">
      <xdr:nvGraphicFramePr>
        <xdr:cNvPr id="2" name="Gráfico 1">
          <a:extLst>
            <a:ext uri="{FF2B5EF4-FFF2-40B4-BE49-F238E27FC236}">
              <a16:creationId xmlns:a16="http://schemas.microsoft.com/office/drawing/2014/main" id="{F1E945C0-FDFA-2D3E-4A24-4C692BC3F96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211733" cy="5833533"/>
    <xdr:graphicFrame macro="">
      <xdr:nvGraphicFramePr>
        <xdr:cNvPr id="2" name="Gráfico 1">
          <a:extLst>
            <a:ext uri="{FF2B5EF4-FFF2-40B4-BE49-F238E27FC236}">
              <a16:creationId xmlns:a16="http://schemas.microsoft.com/office/drawing/2014/main" id="{CDBD2E1B-E1A6-CF09-7716-11BDB72DE21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247650</xdr:colOff>
      <xdr:row>3</xdr:row>
      <xdr:rowOff>82550</xdr:rowOff>
    </xdr:to>
    <xdr:pic>
      <xdr:nvPicPr>
        <xdr:cNvPr id="4617" name="2 Imagen" descr="Logo blanco y verde.jpg">
          <a:extLst>
            <a:ext uri="{FF2B5EF4-FFF2-40B4-BE49-F238E27FC236}">
              <a16:creationId xmlns:a16="http://schemas.microsoft.com/office/drawing/2014/main" id="{DE911D9F-9AFB-D229-51DB-248C8F4620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0495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241300</xdr:colOff>
      <xdr:row>3</xdr:row>
      <xdr:rowOff>82550</xdr:rowOff>
    </xdr:to>
    <xdr:pic>
      <xdr:nvPicPr>
        <xdr:cNvPr id="1610" name="2 Imagen" descr="Logo blanco y verde.jpg">
          <a:extLst>
            <a:ext uri="{FF2B5EF4-FFF2-40B4-BE49-F238E27FC236}">
              <a16:creationId xmlns:a16="http://schemas.microsoft.com/office/drawing/2014/main" id="{0DC1FC78-5BBF-7938-B064-F274ECBD1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13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558800</xdr:colOff>
      <xdr:row>3</xdr:row>
      <xdr:rowOff>76200</xdr:rowOff>
    </xdr:to>
    <xdr:pic>
      <xdr:nvPicPr>
        <xdr:cNvPr id="9750" name="2 Imagen" descr="Logo blanco y verde.jpg">
          <a:extLst>
            <a:ext uri="{FF2B5EF4-FFF2-40B4-BE49-F238E27FC236}">
              <a16:creationId xmlns:a16="http://schemas.microsoft.com/office/drawing/2014/main" id="{8E2514FC-44CC-8C2D-7337-2D6894EBB3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049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171450</xdr:colOff>
      <xdr:row>3</xdr:row>
      <xdr:rowOff>76200</xdr:rowOff>
    </xdr:to>
    <xdr:pic>
      <xdr:nvPicPr>
        <xdr:cNvPr id="22015" name="2 Imagen" descr="Logo blanco y verde.jpg">
          <a:extLst>
            <a:ext uri="{FF2B5EF4-FFF2-40B4-BE49-F238E27FC236}">
              <a16:creationId xmlns:a16="http://schemas.microsoft.com/office/drawing/2014/main" id="{5136CFEC-FDF0-E63C-56B0-4114B7D9E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98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482600</xdr:colOff>
      <xdr:row>3</xdr:row>
      <xdr:rowOff>76200</xdr:rowOff>
    </xdr:to>
    <xdr:pic>
      <xdr:nvPicPr>
        <xdr:cNvPr id="12812" name="2 Imagen" descr="Logo blanco y verde.jpg">
          <a:extLst>
            <a:ext uri="{FF2B5EF4-FFF2-40B4-BE49-F238E27FC236}">
              <a16:creationId xmlns:a16="http://schemas.microsoft.com/office/drawing/2014/main" id="{9202FB43-20F5-793B-B8B0-588B3E712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76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520700</xdr:colOff>
      <xdr:row>3</xdr:row>
      <xdr:rowOff>76200</xdr:rowOff>
    </xdr:to>
    <xdr:pic>
      <xdr:nvPicPr>
        <xdr:cNvPr id="8711" name="2 Imagen" descr="Logo blanco y verde.jpg">
          <a:extLst>
            <a:ext uri="{FF2B5EF4-FFF2-40B4-BE49-F238E27FC236}">
              <a16:creationId xmlns:a16="http://schemas.microsoft.com/office/drawing/2014/main" id="{03EAD6B0-D685-BE51-DFF6-78CE93822D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303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101600</xdr:colOff>
      <xdr:row>3</xdr:row>
      <xdr:rowOff>76200</xdr:rowOff>
    </xdr:to>
    <xdr:pic>
      <xdr:nvPicPr>
        <xdr:cNvPr id="13841" name="2 Imagen" descr="Logo blanco y verde.jpg">
          <a:extLst>
            <a:ext uri="{FF2B5EF4-FFF2-40B4-BE49-F238E27FC236}">
              <a16:creationId xmlns:a16="http://schemas.microsoft.com/office/drawing/2014/main" id="{BC16652D-B9E9-E18B-2802-3137B9CA7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98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101600</xdr:colOff>
      <xdr:row>3</xdr:row>
      <xdr:rowOff>76200</xdr:rowOff>
    </xdr:to>
    <xdr:pic>
      <xdr:nvPicPr>
        <xdr:cNvPr id="11783" name="2 Imagen" descr="Logo blanco y verde.jpg">
          <a:extLst>
            <a:ext uri="{FF2B5EF4-FFF2-40B4-BE49-F238E27FC236}">
              <a16:creationId xmlns:a16="http://schemas.microsoft.com/office/drawing/2014/main" id="{30300024-D794-C5FB-F636-418720968B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98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101600</xdr:colOff>
      <xdr:row>3</xdr:row>
      <xdr:rowOff>76200</xdr:rowOff>
    </xdr:to>
    <xdr:pic>
      <xdr:nvPicPr>
        <xdr:cNvPr id="10761" name="2 Imagen" descr="Logo blanco y verde.jpg">
          <a:extLst>
            <a:ext uri="{FF2B5EF4-FFF2-40B4-BE49-F238E27FC236}">
              <a16:creationId xmlns:a16="http://schemas.microsoft.com/office/drawing/2014/main" id="{AC9A28FF-4211-4118-B898-2DA169AC99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98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38100</xdr:colOff>
      <xdr:row>3</xdr:row>
      <xdr:rowOff>76200</xdr:rowOff>
    </xdr:to>
    <xdr:pic>
      <xdr:nvPicPr>
        <xdr:cNvPr id="14853" name="2 Imagen" descr="Logo blanco y verde.jpg">
          <a:extLst>
            <a:ext uri="{FF2B5EF4-FFF2-40B4-BE49-F238E27FC236}">
              <a16:creationId xmlns:a16="http://schemas.microsoft.com/office/drawing/2014/main" id="{124E7AF7-C31A-ED2E-9501-EE59DD3680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59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Personalizado 3">
      <a:dk1>
        <a:sysClr val="windowText" lastClr="000000"/>
      </a:dk1>
      <a:lt1>
        <a:sysClr val="window" lastClr="FFFFFF"/>
      </a:lt1>
      <a:dk2>
        <a:srgbClr val="C00000"/>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drawing" Target="../drawings/drawing1.xml"/><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69.bin"/><Relationship Id="rId13" Type="http://schemas.openxmlformats.org/officeDocument/2006/relationships/printerSettings" Target="../printerSettings/printerSettings174.bin"/><Relationship Id="rId3" Type="http://schemas.openxmlformats.org/officeDocument/2006/relationships/printerSettings" Target="../printerSettings/printerSettings164.bin"/><Relationship Id="rId7" Type="http://schemas.openxmlformats.org/officeDocument/2006/relationships/printerSettings" Target="../printerSettings/printerSettings168.bin"/><Relationship Id="rId12" Type="http://schemas.openxmlformats.org/officeDocument/2006/relationships/printerSettings" Target="../printerSettings/printerSettings173.bin"/><Relationship Id="rId17" Type="http://schemas.openxmlformats.org/officeDocument/2006/relationships/drawing" Target="../drawings/drawing12.xml"/><Relationship Id="rId2" Type="http://schemas.openxmlformats.org/officeDocument/2006/relationships/printerSettings" Target="../printerSettings/printerSettings163.bin"/><Relationship Id="rId16" Type="http://schemas.openxmlformats.org/officeDocument/2006/relationships/printerSettings" Target="../printerSettings/printerSettings177.bin"/><Relationship Id="rId1" Type="http://schemas.openxmlformats.org/officeDocument/2006/relationships/printerSettings" Target="../printerSettings/printerSettings162.bin"/><Relationship Id="rId6" Type="http://schemas.openxmlformats.org/officeDocument/2006/relationships/printerSettings" Target="../printerSettings/printerSettings167.bin"/><Relationship Id="rId11" Type="http://schemas.openxmlformats.org/officeDocument/2006/relationships/printerSettings" Target="../printerSettings/printerSettings172.bin"/><Relationship Id="rId5" Type="http://schemas.openxmlformats.org/officeDocument/2006/relationships/printerSettings" Target="../printerSettings/printerSettings166.bin"/><Relationship Id="rId15" Type="http://schemas.openxmlformats.org/officeDocument/2006/relationships/printerSettings" Target="../printerSettings/printerSettings176.bin"/><Relationship Id="rId10" Type="http://schemas.openxmlformats.org/officeDocument/2006/relationships/printerSettings" Target="../printerSettings/printerSettings171.bin"/><Relationship Id="rId4" Type="http://schemas.openxmlformats.org/officeDocument/2006/relationships/printerSettings" Target="../printerSettings/printerSettings165.bin"/><Relationship Id="rId9" Type="http://schemas.openxmlformats.org/officeDocument/2006/relationships/printerSettings" Target="../printerSettings/printerSettings170.bin"/><Relationship Id="rId14" Type="http://schemas.openxmlformats.org/officeDocument/2006/relationships/printerSettings" Target="../printerSettings/printerSettings17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85.bin"/><Relationship Id="rId13" Type="http://schemas.openxmlformats.org/officeDocument/2006/relationships/printerSettings" Target="../printerSettings/printerSettings190.bin"/><Relationship Id="rId3" Type="http://schemas.openxmlformats.org/officeDocument/2006/relationships/printerSettings" Target="../printerSettings/printerSettings180.bin"/><Relationship Id="rId7" Type="http://schemas.openxmlformats.org/officeDocument/2006/relationships/printerSettings" Target="../printerSettings/printerSettings184.bin"/><Relationship Id="rId12" Type="http://schemas.openxmlformats.org/officeDocument/2006/relationships/printerSettings" Target="../printerSettings/printerSettings189.bin"/><Relationship Id="rId17" Type="http://schemas.openxmlformats.org/officeDocument/2006/relationships/drawing" Target="../drawings/drawing13.xml"/><Relationship Id="rId2" Type="http://schemas.openxmlformats.org/officeDocument/2006/relationships/printerSettings" Target="../printerSettings/printerSettings179.bin"/><Relationship Id="rId16" Type="http://schemas.openxmlformats.org/officeDocument/2006/relationships/printerSettings" Target="../printerSettings/printerSettings193.bin"/><Relationship Id="rId1" Type="http://schemas.openxmlformats.org/officeDocument/2006/relationships/printerSettings" Target="../printerSettings/printerSettings178.bin"/><Relationship Id="rId6" Type="http://schemas.openxmlformats.org/officeDocument/2006/relationships/printerSettings" Target="../printerSettings/printerSettings183.bin"/><Relationship Id="rId11" Type="http://schemas.openxmlformats.org/officeDocument/2006/relationships/printerSettings" Target="../printerSettings/printerSettings188.bin"/><Relationship Id="rId5" Type="http://schemas.openxmlformats.org/officeDocument/2006/relationships/printerSettings" Target="../printerSettings/printerSettings182.bin"/><Relationship Id="rId15" Type="http://schemas.openxmlformats.org/officeDocument/2006/relationships/printerSettings" Target="../printerSettings/printerSettings192.bin"/><Relationship Id="rId10" Type="http://schemas.openxmlformats.org/officeDocument/2006/relationships/printerSettings" Target="../printerSettings/printerSettings187.bin"/><Relationship Id="rId4" Type="http://schemas.openxmlformats.org/officeDocument/2006/relationships/printerSettings" Target="../printerSettings/printerSettings181.bin"/><Relationship Id="rId9" Type="http://schemas.openxmlformats.org/officeDocument/2006/relationships/printerSettings" Target="../printerSettings/printerSettings186.bin"/><Relationship Id="rId14" Type="http://schemas.openxmlformats.org/officeDocument/2006/relationships/printerSettings" Target="../printerSettings/printerSettings19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printerSettings" Target="../printerSettings/printerSettings29.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printerSettings" Target="../printerSettings/printerSettings28.bin"/><Relationship Id="rId17" Type="http://schemas.openxmlformats.org/officeDocument/2006/relationships/drawing" Target="../drawings/drawing2.xml"/><Relationship Id="rId2" Type="http://schemas.openxmlformats.org/officeDocument/2006/relationships/printerSettings" Target="../printerSettings/printerSettings18.bin"/><Relationship Id="rId16" Type="http://schemas.openxmlformats.org/officeDocument/2006/relationships/printerSettings" Target="../printerSettings/printerSettings32.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printerSettings" Target="../printerSettings/printerSettings27.bin"/><Relationship Id="rId5" Type="http://schemas.openxmlformats.org/officeDocument/2006/relationships/printerSettings" Target="../printerSettings/printerSettings21.bin"/><Relationship Id="rId15" Type="http://schemas.openxmlformats.org/officeDocument/2006/relationships/printerSettings" Target="../printerSettings/printerSettings31.bin"/><Relationship Id="rId10" Type="http://schemas.openxmlformats.org/officeDocument/2006/relationships/printerSettings" Target="../printerSettings/printerSettings26.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 Id="rId14"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1.bin"/><Relationship Id="rId13" Type="http://schemas.openxmlformats.org/officeDocument/2006/relationships/printerSettings" Target="../printerSettings/printerSettings46.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12" Type="http://schemas.openxmlformats.org/officeDocument/2006/relationships/printerSettings" Target="../printerSettings/printerSettings45.bin"/><Relationship Id="rId17" Type="http://schemas.openxmlformats.org/officeDocument/2006/relationships/drawing" Target="../drawings/drawing4.xml"/><Relationship Id="rId2" Type="http://schemas.openxmlformats.org/officeDocument/2006/relationships/printerSettings" Target="../printerSettings/printerSettings35.bin"/><Relationship Id="rId16" Type="http://schemas.openxmlformats.org/officeDocument/2006/relationships/printerSettings" Target="../printerSettings/printerSettings49.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5" Type="http://schemas.openxmlformats.org/officeDocument/2006/relationships/printerSettings" Target="../printerSettings/printerSettings48.bin"/><Relationship Id="rId10" Type="http://schemas.openxmlformats.org/officeDocument/2006/relationships/printerSettings" Target="../printerSettings/printerSettings43.bin"/><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 Id="rId14"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7.bin"/><Relationship Id="rId13" Type="http://schemas.openxmlformats.org/officeDocument/2006/relationships/printerSettings" Target="../printerSettings/printerSettings62.bin"/><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12" Type="http://schemas.openxmlformats.org/officeDocument/2006/relationships/printerSettings" Target="../printerSettings/printerSettings61.bin"/><Relationship Id="rId17" Type="http://schemas.openxmlformats.org/officeDocument/2006/relationships/drawing" Target="../drawings/drawing5.xml"/><Relationship Id="rId2" Type="http://schemas.openxmlformats.org/officeDocument/2006/relationships/printerSettings" Target="../printerSettings/printerSettings51.bin"/><Relationship Id="rId16" Type="http://schemas.openxmlformats.org/officeDocument/2006/relationships/printerSettings" Target="../printerSettings/printerSettings65.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11" Type="http://schemas.openxmlformats.org/officeDocument/2006/relationships/printerSettings" Target="../printerSettings/printerSettings60.bin"/><Relationship Id="rId5" Type="http://schemas.openxmlformats.org/officeDocument/2006/relationships/printerSettings" Target="../printerSettings/printerSettings54.bin"/><Relationship Id="rId15" Type="http://schemas.openxmlformats.org/officeDocument/2006/relationships/printerSettings" Target="../printerSettings/printerSettings64.bin"/><Relationship Id="rId10" Type="http://schemas.openxmlformats.org/officeDocument/2006/relationships/printerSettings" Target="../printerSettings/printerSettings59.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 Id="rId14" Type="http://schemas.openxmlformats.org/officeDocument/2006/relationships/printerSettings" Target="../printerSettings/printerSettings6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73.bin"/><Relationship Id="rId13" Type="http://schemas.openxmlformats.org/officeDocument/2006/relationships/printerSettings" Target="../printerSettings/printerSettings78.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12" Type="http://schemas.openxmlformats.org/officeDocument/2006/relationships/printerSettings" Target="../printerSettings/printerSettings77.bin"/><Relationship Id="rId17" Type="http://schemas.openxmlformats.org/officeDocument/2006/relationships/drawing" Target="../drawings/drawing6.xml"/><Relationship Id="rId2" Type="http://schemas.openxmlformats.org/officeDocument/2006/relationships/printerSettings" Target="../printerSettings/printerSettings67.bin"/><Relationship Id="rId16" Type="http://schemas.openxmlformats.org/officeDocument/2006/relationships/printerSettings" Target="../printerSettings/printerSettings81.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5" Type="http://schemas.openxmlformats.org/officeDocument/2006/relationships/printerSettings" Target="../printerSettings/printerSettings80.bin"/><Relationship Id="rId10" Type="http://schemas.openxmlformats.org/officeDocument/2006/relationships/printerSettings" Target="../printerSettings/printerSettings75.bin"/><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 Id="rId14" Type="http://schemas.openxmlformats.org/officeDocument/2006/relationships/printerSettings" Target="../printerSettings/printerSettings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89.bin"/><Relationship Id="rId13" Type="http://schemas.openxmlformats.org/officeDocument/2006/relationships/printerSettings" Target="../printerSettings/printerSettings94.bin"/><Relationship Id="rId3" Type="http://schemas.openxmlformats.org/officeDocument/2006/relationships/printerSettings" Target="../printerSettings/printerSettings84.bin"/><Relationship Id="rId7" Type="http://schemas.openxmlformats.org/officeDocument/2006/relationships/printerSettings" Target="../printerSettings/printerSettings88.bin"/><Relationship Id="rId12" Type="http://schemas.openxmlformats.org/officeDocument/2006/relationships/printerSettings" Target="../printerSettings/printerSettings93.bin"/><Relationship Id="rId17" Type="http://schemas.openxmlformats.org/officeDocument/2006/relationships/drawing" Target="../drawings/drawing7.xml"/><Relationship Id="rId2" Type="http://schemas.openxmlformats.org/officeDocument/2006/relationships/printerSettings" Target="../printerSettings/printerSettings83.bin"/><Relationship Id="rId16" Type="http://schemas.openxmlformats.org/officeDocument/2006/relationships/printerSettings" Target="../printerSettings/printerSettings97.bin"/><Relationship Id="rId1" Type="http://schemas.openxmlformats.org/officeDocument/2006/relationships/printerSettings" Target="../printerSettings/printerSettings82.bin"/><Relationship Id="rId6" Type="http://schemas.openxmlformats.org/officeDocument/2006/relationships/printerSettings" Target="../printerSettings/printerSettings87.bin"/><Relationship Id="rId11" Type="http://schemas.openxmlformats.org/officeDocument/2006/relationships/printerSettings" Target="../printerSettings/printerSettings92.bin"/><Relationship Id="rId5" Type="http://schemas.openxmlformats.org/officeDocument/2006/relationships/printerSettings" Target="../printerSettings/printerSettings86.bin"/><Relationship Id="rId15" Type="http://schemas.openxmlformats.org/officeDocument/2006/relationships/printerSettings" Target="../printerSettings/printerSettings96.bin"/><Relationship Id="rId10" Type="http://schemas.openxmlformats.org/officeDocument/2006/relationships/printerSettings" Target="../printerSettings/printerSettings91.bin"/><Relationship Id="rId4" Type="http://schemas.openxmlformats.org/officeDocument/2006/relationships/printerSettings" Target="../printerSettings/printerSettings85.bin"/><Relationship Id="rId9" Type="http://schemas.openxmlformats.org/officeDocument/2006/relationships/printerSettings" Target="../printerSettings/printerSettings90.bin"/><Relationship Id="rId14" Type="http://schemas.openxmlformats.org/officeDocument/2006/relationships/printerSettings" Target="../printerSettings/printerSettings9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05.bin"/><Relationship Id="rId13" Type="http://schemas.openxmlformats.org/officeDocument/2006/relationships/printerSettings" Target="../printerSettings/printerSettings110.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12" Type="http://schemas.openxmlformats.org/officeDocument/2006/relationships/printerSettings" Target="../printerSettings/printerSettings109.bin"/><Relationship Id="rId17" Type="http://schemas.openxmlformats.org/officeDocument/2006/relationships/drawing" Target="../drawings/drawing8.xml"/><Relationship Id="rId2" Type="http://schemas.openxmlformats.org/officeDocument/2006/relationships/printerSettings" Target="../printerSettings/printerSettings99.bin"/><Relationship Id="rId16" Type="http://schemas.openxmlformats.org/officeDocument/2006/relationships/printerSettings" Target="../printerSettings/printerSettings113.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11" Type="http://schemas.openxmlformats.org/officeDocument/2006/relationships/printerSettings" Target="../printerSettings/printerSettings108.bin"/><Relationship Id="rId5" Type="http://schemas.openxmlformats.org/officeDocument/2006/relationships/printerSettings" Target="../printerSettings/printerSettings102.bin"/><Relationship Id="rId15" Type="http://schemas.openxmlformats.org/officeDocument/2006/relationships/printerSettings" Target="../printerSettings/printerSettings112.bin"/><Relationship Id="rId10" Type="http://schemas.openxmlformats.org/officeDocument/2006/relationships/printerSettings" Target="../printerSettings/printerSettings107.bin"/><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 Id="rId14" Type="http://schemas.openxmlformats.org/officeDocument/2006/relationships/printerSettings" Target="../printerSettings/printerSettings11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21.bin"/><Relationship Id="rId13" Type="http://schemas.openxmlformats.org/officeDocument/2006/relationships/printerSettings" Target="../printerSettings/printerSettings126.bin"/><Relationship Id="rId3" Type="http://schemas.openxmlformats.org/officeDocument/2006/relationships/printerSettings" Target="../printerSettings/printerSettings116.bin"/><Relationship Id="rId7" Type="http://schemas.openxmlformats.org/officeDocument/2006/relationships/printerSettings" Target="../printerSettings/printerSettings120.bin"/><Relationship Id="rId12" Type="http://schemas.openxmlformats.org/officeDocument/2006/relationships/printerSettings" Target="../printerSettings/printerSettings125.bin"/><Relationship Id="rId17" Type="http://schemas.openxmlformats.org/officeDocument/2006/relationships/drawing" Target="../drawings/drawing9.xml"/><Relationship Id="rId2" Type="http://schemas.openxmlformats.org/officeDocument/2006/relationships/printerSettings" Target="../printerSettings/printerSettings115.bin"/><Relationship Id="rId16" Type="http://schemas.openxmlformats.org/officeDocument/2006/relationships/printerSettings" Target="../printerSettings/printerSettings129.bin"/><Relationship Id="rId1" Type="http://schemas.openxmlformats.org/officeDocument/2006/relationships/printerSettings" Target="../printerSettings/printerSettings114.bin"/><Relationship Id="rId6" Type="http://schemas.openxmlformats.org/officeDocument/2006/relationships/printerSettings" Target="../printerSettings/printerSettings119.bin"/><Relationship Id="rId11" Type="http://schemas.openxmlformats.org/officeDocument/2006/relationships/printerSettings" Target="../printerSettings/printerSettings124.bin"/><Relationship Id="rId5" Type="http://schemas.openxmlformats.org/officeDocument/2006/relationships/printerSettings" Target="../printerSettings/printerSettings118.bin"/><Relationship Id="rId15" Type="http://schemas.openxmlformats.org/officeDocument/2006/relationships/printerSettings" Target="../printerSettings/printerSettings128.bin"/><Relationship Id="rId10" Type="http://schemas.openxmlformats.org/officeDocument/2006/relationships/printerSettings" Target="../printerSettings/printerSettings123.bin"/><Relationship Id="rId4" Type="http://schemas.openxmlformats.org/officeDocument/2006/relationships/printerSettings" Target="../printerSettings/printerSettings117.bin"/><Relationship Id="rId9" Type="http://schemas.openxmlformats.org/officeDocument/2006/relationships/printerSettings" Target="../printerSettings/printerSettings122.bin"/><Relationship Id="rId14" Type="http://schemas.openxmlformats.org/officeDocument/2006/relationships/printerSettings" Target="../printerSettings/printerSettings12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T91"/>
  <sheetViews>
    <sheetView tabSelected="1" topLeftCell="D1" zoomScale="120" zoomScaleNormal="120" workbookViewId="0">
      <selection activeCell="L78" sqref="L78"/>
    </sheetView>
  </sheetViews>
  <sheetFormatPr baseColWidth="10" defaultColWidth="13.54296875" defaultRowHeight="10" x14ac:dyDescent="0.2"/>
  <cols>
    <col min="1" max="1" width="0.1796875" style="1" hidden="1" customWidth="1"/>
    <col min="2" max="2" width="18.54296875" style="1" customWidth="1"/>
    <col min="3" max="3" width="7.81640625" style="1" customWidth="1"/>
    <col min="4" max="8" width="6.54296875" style="1" bestFit="1" customWidth="1"/>
    <col min="9" max="9" width="6.54296875" style="4" bestFit="1" customWidth="1"/>
    <col min="10" max="11" width="6.54296875" style="4" customWidth="1"/>
    <col min="12" max="12" width="7.453125" style="4" customWidth="1"/>
    <col min="13" max="13" width="7.54296875" style="4" customWidth="1"/>
    <col min="14" max="14" width="9" style="4" customWidth="1"/>
    <col min="15" max="15" width="9.1796875" style="4" customWidth="1"/>
    <col min="16" max="16" width="8.453125" style="19" bestFit="1" customWidth="1"/>
    <col min="17" max="17" width="10.54296875" style="23" bestFit="1" customWidth="1"/>
    <col min="18" max="18" width="7.81640625" style="1" customWidth="1"/>
    <col min="19" max="19" width="11.7265625" style="1" customWidth="1"/>
    <col min="20" max="20" width="9.453125" style="1" customWidth="1"/>
    <col min="21" max="16384" width="13.54296875" style="1"/>
  </cols>
  <sheetData>
    <row r="5" spans="2:20" ht="12.75" customHeight="1" x14ac:dyDescent="0.25">
      <c r="B5" s="134" t="s">
        <v>18</v>
      </c>
      <c r="C5" s="135"/>
      <c r="D5" s="135"/>
      <c r="E5" s="135"/>
      <c r="F5" s="135"/>
      <c r="G5" s="135"/>
      <c r="H5" s="135"/>
      <c r="I5" s="135"/>
      <c r="J5" s="135"/>
      <c r="K5" s="135"/>
      <c r="L5" s="135"/>
      <c r="M5" s="135"/>
      <c r="N5" s="135"/>
      <c r="O5" s="135"/>
      <c r="P5" s="135"/>
      <c r="Q5" s="136"/>
    </row>
    <row r="6" spans="2:20" s="3" customFormat="1" ht="27" customHeight="1" x14ac:dyDescent="0.25">
      <c r="B6" s="61" t="s">
        <v>1</v>
      </c>
      <c r="C6" s="62">
        <v>2014</v>
      </c>
      <c r="D6" s="62">
        <v>2015</v>
      </c>
      <c r="E6" s="62">
        <v>2016</v>
      </c>
      <c r="F6" s="62">
        <v>2017</v>
      </c>
      <c r="G6" s="62">
        <v>2018</v>
      </c>
      <c r="H6" s="62">
        <v>2019</v>
      </c>
      <c r="I6" s="62">
        <v>2020</v>
      </c>
      <c r="J6" s="62">
        <v>2021</v>
      </c>
      <c r="K6" s="62">
        <v>2022</v>
      </c>
      <c r="L6" s="62">
        <v>2023</v>
      </c>
      <c r="M6" s="62">
        <v>2024</v>
      </c>
      <c r="N6" s="75" t="s">
        <v>66</v>
      </c>
      <c r="O6" s="80" t="s">
        <v>67</v>
      </c>
      <c r="P6" s="25" t="s">
        <v>64</v>
      </c>
      <c r="Q6" s="110" t="s">
        <v>68</v>
      </c>
      <c r="S6" s="116"/>
      <c r="T6" s="117"/>
    </row>
    <row r="7" spans="2:20" x14ac:dyDescent="0.2">
      <c r="B7" s="12" t="s">
        <v>3</v>
      </c>
      <c r="C7" s="28">
        <f>aragon!B14+cmancha!B14+'castilla leon'!B14+cataluña!B14+extremadura!B14+'la rioja'!B14+murcia!B14+'otras CCAA'!B14</f>
        <v>280483.78899999999</v>
      </c>
      <c r="D7" s="28">
        <f>aragon!C14+cmancha!C14+'castilla leon'!C14+cataluña!C14+extremadura!C14+'la rioja'!C14+murcia!C14+'otras CCAA'!C14</f>
        <v>252467</v>
      </c>
      <c r="E7" s="28">
        <f>aragon!D14+cmancha!D14+'castilla leon'!D14+cataluña!D14+extremadura!D14+'la rioja'!D14+murcia!D14+'otras CCAA'!D14</f>
        <v>271260</v>
      </c>
      <c r="F7" s="28">
        <f>aragon!E14+cmancha!E14+'castilla leon'!E14+cataluña!E14+extremadura!E14+'la rioja'!E14+murcia!E14+'otras CCAA'!E14</f>
        <v>258185</v>
      </c>
      <c r="G7" s="28">
        <f>aragon!F14+cmancha!F14+'castilla leon'!F14+cataluña!F14+extremadura!F14+'la rioja'!F14+murcia!F14+'otras CCAA'!F14</f>
        <v>237535</v>
      </c>
      <c r="H7" s="28">
        <f>aragon!G14+cmancha!G14+'castilla leon'!G14+cataluña!G14+extremadura!G14+'la rioja'!G14+murcia!G14+'otras CCAA'!G14</f>
        <v>261477.11600000001</v>
      </c>
      <c r="I7" s="28">
        <f>aragon!H14+cmancha!H14+'castilla leon'!H14+cataluña!H14+extremadura!H14+'la rioja'!H14+murcia!H14+'otras CCAA'!H14</f>
        <v>186929.87099999998</v>
      </c>
      <c r="J7" s="28">
        <f>aragon!I14+cmancha!I14+'castilla leon'!I14+cataluña!I14+extremadura!I14+'la rioja'!I14+murcia!I14+'otras CCAA'!I14</f>
        <v>250288</v>
      </c>
      <c r="K7" s="28">
        <f>aragon!J14+cmancha!J14+'castilla leon'!J14+cataluña!J14+extremadura!J14+'la rioja'!J14+murcia!J14+'otras CCAA'!J14</f>
        <v>187967</v>
      </c>
      <c r="L7" s="28">
        <f>aragon!K14+cmancha!K14+'castilla leon'!K14+cataluña!K14+extremadura!K14+'la rioja'!K14+murcia!K14+'otras CCAA'!K14</f>
        <v>245007</v>
      </c>
      <c r="M7" s="28">
        <f>aragon!L14+cmancha!L14+'castilla leon'!L14+cataluña!L14+extremadura!L14+'la rioja'!L14+murcia!L14+'otras CCAA'!L14</f>
        <v>262493.03371660045</v>
      </c>
      <c r="N7" s="103">
        <f>aragon!M14+cmancha!M14+'castilla leon'!M14+cataluña!M14+extremadura!M14+'la rioja'!M14+murcia!M14+'otras CCAA'!M14</f>
        <v>232691.09136113504</v>
      </c>
      <c r="O7" s="59">
        <f>(N7-M7)/M7</f>
        <v>-0.11353422196964265</v>
      </c>
      <c r="P7" s="28">
        <f t="shared" ref="P7:P16" si="0">AVERAGE(D7:M7)</f>
        <v>241360.90207166001</v>
      </c>
      <c r="Q7" s="59">
        <f>(N7-P7)/P7</f>
        <v>-3.5920526630907688E-2</v>
      </c>
    </row>
    <row r="8" spans="2:20" x14ac:dyDescent="0.2">
      <c r="B8" s="12" t="s">
        <v>33</v>
      </c>
      <c r="C8" s="28">
        <f>aragon!B15+cmancha!B15+'castilla leon'!B15+cataluña!B15+extremadura!B15+'la rioja'!B15+murcia!B15+'otras CCAA'!B15</f>
        <v>36496.01</v>
      </c>
      <c r="D8" s="28">
        <f>aragon!C15+cmancha!C15+'castilla leon'!C15+cataluña!C15+extremadura!C15+'la rioja'!C15+murcia!C15+'otras CCAA'!C15</f>
        <v>37073</v>
      </c>
      <c r="E8" s="28">
        <f>aragon!D15+cmancha!D15+'castilla leon'!D15+cataluña!D15+extremadura!D15+'la rioja'!D15+murcia!D15+'otras CCAA'!D15</f>
        <v>36834</v>
      </c>
      <c r="F8" s="28">
        <f>aragon!E15+cmancha!E15+'castilla leon'!E15+cataluña!E15+extremadura!E15+'la rioja'!E15+murcia!E15+'otras CCAA'!E15</f>
        <v>37234</v>
      </c>
      <c r="G8" s="28">
        <f>aragon!F15+cmancha!F15+'castilla leon'!F15+cataluña!F15+extremadura!F15+'la rioja'!F15+murcia!F15+'otras CCAA'!F15</f>
        <v>32332</v>
      </c>
      <c r="H8" s="28">
        <f>aragon!G15+cmancha!G15+'castilla leon'!G15+cataluña!G15+extremadura!G15+'la rioja'!G15+murcia!G15+'otras CCAA'!G15</f>
        <v>31525.275999999998</v>
      </c>
      <c r="I8" s="28">
        <f>aragon!G15+cmancha!H15+'castilla leon'!H15+cataluña!H15+extremadura!H15+'la rioja'!H15+murcia!H15+'otras CCAA'!H15</f>
        <v>26477.275999999998</v>
      </c>
      <c r="J8" s="28">
        <f>aragon!I15+cmancha!I15+'castilla leon'!I15+cataluña!I15+extremadura!I15+'la rioja'!I15+murcia!I15+'otras CCAA'!I15</f>
        <v>31866</v>
      </c>
      <c r="K8" s="28">
        <f>aragon!J15+cmancha!J15+'castilla leon'!J15+cataluña!J15+extremadura!J15+'la rioja'!J15+murcia!J15+'otras CCAA'!J15</f>
        <v>22720.604620891638</v>
      </c>
      <c r="L8" s="28">
        <f>aragon!K15+cmancha!K15+'castilla leon'!K15+cataluña!K15+extremadura!K15+'la rioja'!K15+murcia!K15+'otras CCAA'!K15</f>
        <v>38748</v>
      </c>
      <c r="M8" s="28">
        <f>aragon!L15+cmancha!L15+'castilla leon'!L15+cataluña!L15+extremadura!L15+'la rioja'!L15+murcia!L15+'otras CCAA'!L15</f>
        <v>24403.305382585251</v>
      </c>
      <c r="N8" s="103">
        <f>aragon!M15+cmancha!M15+'castilla leon'!M15+cataluña!M15+extremadura!M15+'la rioja'!M15+murcia!M15+'otras CCAA'!M15</f>
        <v>23309.040177683484</v>
      </c>
      <c r="O8" s="59">
        <f>(N8-M8)/M8</f>
        <v>-4.48408601927614E-2</v>
      </c>
      <c r="P8" s="28">
        <f t="shared" si="0"/>
        <v>31921.346200347693</v>
      </c>
      <c r="Q8" s="59">
        <f t="shared" ref="Q8:Q16" si="1">(N8-P8)/P8</f>
        <v>-0.26979770742157488</v>
      </c>
    </row>
    <row r="9" spans="2:20" x14ac:dyDescent="0.2">
      <c r="B9" s="12" t="s">
        <v>2</v>
      </c>
      <c r="C9" s="28">
        <f>aragon!B16+cmancha!B16+'castilla leon'!B16+cataluña!B16+extremadura!B16+'la rioja'!B16+murcia!B16+'otras CCAA'!B16</f>
        <v>24483.503000000001</v>
      </c>
      <c r="D9" s="28">
        <f>aragon!C16+cmancha!C16+'castilla leon'!C16+cataluña!C16+extremadura!C16+'la rioja'!C16+murcia!C16+'otras CCAA'!C16</f>
        <v>26618</v>
      </c>
      <c r="E9" s="28">
        <f>aragon!D16+cmancha!D16+'castilla leon'!D16+cataluña!D16+extremadura!D16+'la rioja'!D16+murcia!D16+'otras CCAA'!D16</f>
        <v>27399</v>
      </c>
      <c r="F9" s="28">
        <f>aragon!E16+cmancha!E16+'castilla leon'!E16+cataluña!E16+extremadura!E16+'la rioja'!E16+murcia!E16+'otras CCAA'!E16</f>
        <v>29913</v>
      </c>
      <c r="G9" s="28">
        <f>aragon!F16+cmancha!F16+'castilla leon'!F16+cataluña!F16+extremadura!F16+'la rioja'!F16+murcia!F16+'otras CCAA'!F16</f>
        <v>30204</v>
      </c>
      <c r="H9" s="28">
        <f>aragon!G16+cmancha!G16+'castilla leon'!G16+cataluña!G16+extremadura!G16+'la rioja'!G16+murcia!G16+'otras CCAA'!G16</f>
        <v>38547.158000000003</v>
      </c>
      <c r="I9" s="28">
        <f>aragon!G16+cmancha!H16+'castilla leon'!H16+cataluña!H16+extremadura!H16+'la rioja'!H16+murcia!H16+'otras CCAA'!H16</f>
        <v>28016.157999999999</v>
      </c>
      <c r="J9" s="28">
        <f>aragon!I16+cmancha!I16+'castilla leon'!I16+cataluña!I16+extremadura!I16+'la rioja'!I16+murcia!I16+'otras CCAA'!I16</f>
        <v>38359</v>
      </c>
      <c r="K9" s="28">
        <f>aragon!J16+cmancha!J16+'castilla leon'!J16+cataluña!J16+extremadura!J16+'la rioja'!J16+murcia!J16+'otras CCAA'!J16</f>
        <v>26128.988710069349</v>
      </c>
      <c r="L9" s="28">
        <f>aragon!K16+cmancha!K16+'castilla leon'!K16+cataluña!K16+extremadura!K16+'la rioja'!K16+murcia!K16+'otras CCAA'!K16</f>
        <v>32377</v>
      </c>
      <c r="M9" s="28">
        <f>aragon!L16+cmancha!L16+'castilla leon'!L16+cataluña!L16+extremadura!L16+'la rioja'!L16+murcia!L16+'otras CCAA'!L16</f>
        <v>38362.486568423534</v>
      </c>
      <c r="N9" s="103">
        <f>aragon!M16+cmancha!M16+'castilla leon'!M16+cataluña!M16+extremadura!M16+'la rioja'!M16+murcia!M16+'otras CCAA'!M16</f>
        <v>39676.493137969897</v>
      </c>
      <c r="O9" s="112">
        <f t="shared" ref="O9:O16" si="2">(N9-M9)/M9</f>
        <v>3.4252382655193495E-2</v>
      </c>
      <c r="P9" s="28">
        <f t="shared" si="0"/>
        <v>31592.479127849285</v>
      </c>
      <c r="Q9" s="112">
        <f t="shared" si="1"/>
        <v>0.25588412917536513</v>
      </c>
    </row>
    <row r="10" spans="2:20" x14ac:dyDescent="0.2">
      <c r="B10" s="12" t="s">
        <v>4</v>
      </c>
      <c r="C10" s="28">
        <f>aragon!B17+cmancha!B17+'castilla leon'!B17+cataluña!B17+extremadura!B17+'la rioja'!B17+murcia!B17+'otras CCAA'!B17</f>
        <v>74695.804999999993</v>
      </c>
      <c r="D10" s="28">
        <f>aragon!C17+cmancha!C17+'castilla leon'!C17+cataluña!C17+extremadura!C17+'la rioja'!C17+murcia!C17+'otras CCAA'!C17</f>
        <v>72232</v>
      </c>
      <c r="E10" s="28">
        <f>aragon!D17+cmancha!D17+'castilla leon'!D17+cataluña!D17+extremadura!D17+'la rioja'!D17+murcia!D17+'otras CCAA'!D17</f>
        <v>79536</v>
      </c>
      <c r="F10" s="28">
        <f>aragon!E17+cmancha!E17+'castilla leon'!E17+cataluña!E17+extremadura!E17+'la rioja'!E17+murcia!E17+'otras CCAA'!E17</f>
        <v>78500</v>
      </c>
      <c r="G10" s="28">
        <f>aragon!F17+cmancha!F17+'castilla leon'!F17+cataluña!F17+extremadura!F17+'la rioja'!F17+murcia!F17+'otras CCAA'!F17</f>
        <v>77993</v>
      </c>
      <c r="H10" s="28">
        <f>aragon!G17+cmancha!G17+'castilla leon'!G17+cataluña!G17+extremadura!G17+'la rioja'!G17+murcia!G17+'otras CCAA'!G17</f>
        <v>95713.501000000004</v>
      </c>
      <c r="I10" s="28">
        <f>aragon!G17+cmancha!H17+'castilla leon'!H17+cataluña!H17+extremadura!H17+'la rioja'!H17+murcia!H17+'otras CCAA'!H17</f>
        <v>86226.501000000004</v>
      </c>
      <c r="J10" s="28">
        <f>aragon!I17+cmancha!I17+'castilla leon'!I17+cataluña!I17+extremadura!I17+'la rioja'!I17+murcia!I17+'otras CCAA'!I17</f>
        <v>106234</v>
      </c>
      <c r="K10" s="28">
        <f>aragon!J17+cmancha!J17+'castilla leon'!J17+cataluña!J17+extremadura!J17+'la rioja'!J17+murcia!J17+'otras CCAA'!J17</f>
        <v>78536</v>
      </c>
      <c r="L10" s="28">
        <f>aragon!K17+cmancha!K17+'castilla leon'!K17+cataluña!K17+extremadura!K17+'la rioja'!K17+murcia!K17+'otras CCAA'!K17</f>
        <v>89978</v>
      </c>
      <c r="M10" s="28">
        <f>aragon!L17+cmancha!L17+'castilla leon'!L17+cataluña!L17+extremadura!L17+'la rioja'!L17+murcia!L17+'otras CCAA'!L17</f>
        <v>92544.31123956191</v>
      </c>
      <c r="N10" s="103">
        <f>aragon!M17+cmancha!M17+'castilla leon'!M17+cataluña!M17+extremadura!M17+'la rioja'!M17+murcia!M17+'otras CCAA'!M17</f>
        <v>86478.260226745348</v>
      </c>
      <c r="O10" s="59">
        <f t="shared" si="2"/>
        <v>-6.5547529951504757E-2</v>
      </c>
      <c r="P10" s="28">
        <f t="shared" si="0"/>
        <v>85749.331323956183</v>
      </c>
      <c r="Q10" s="112">
        <f t="shared" si="1"/>
        <v>8.5006948921305513E-3</v>
      </c>
    </row>
    <row r="11" spans="2:20" x14ac:dyDescent="0.2">
      <c r="B11" s="12" t="s">
        <v>5</v>
      </c>
      <c r="C11" s="28">
        <f>aragon!B18+cmancha!B18+'castilla leon'!B18+cataluña!B18+extremadura!B18+'la rioja'!B18+murcia!B18+'otras CCAA'!B18</f>
        <v>35382.661999999997</v>
      </c>
      <c r="D11" s="28">
        <f>aragon!C18+cmancha!C18+'castilla leon'!C18+cataluña!C18+extremadura!C18+'la rioja'!C18+murcia!C18+'otras CCAA'!C18</f>
        <v>39984</v>
      </c>
      <c r="E11" s="28">
        <f>aragon!D18+cmancha!D18+'castilla leon'!D18+cataluña!D18+extremadura!D18+'la rioja'!D18+murcia!D18+'otras CCAA'!D18</f>
        <v>23642</v>
      </c>
      <c r="F11" s="28">
        <f>aragon!E18+cmancha!E18+'castilla leon'!E18+cataluña!E18+extremadura!E18+'la rioja'!E18+murcia!E18+'otras CCAA'!E18</f>
        <v>13219</v>
      </c>
      <c r="G11" s="28">
        <f>aragon!F18+cmancha!F18+'castilla leon'!F18+cataluña!F18+extremadura!F18+'la rioja'!F18+murcia!F18+'otras CCAA'!F18</f>
        <v>40435</v>
      </c>
      <c r="H11" s="28">
        <f>aragon!G18+cmancha!G18+'castilla leon'!G18+cataluña!G18+extremadura!G18+'la rioja'!G18+murcia!G18+'otras CCAA'!G18</f>
        <v>40844.260999999999</v>
      </c>
      <c r="I11" s="28">
        <f>aragon!G18+cmancha!H18+'castilla leon'!H18+cataluña!H18+extremadura!H18+'la rioja'!H18+murcia!H18+'otras CCAA'!H18</f>
        <v>40898.260999999999</v>
      </c>
      <c r="J11" s="28">
        <f>aragon!I18+cmancha!I18+'castilla leon'!I18+cataluña!I18+extremadura!I18+'la rioja'!I18+murcia!I18+'otras CCAA'!I18</f>
        <v>42062</v>
      </c>
      <c r="K11" s="28">
        <f>aragon!J18+cmancha!J18+'castilla leon'!J18+cataluña!J18+extremadura!J18+'la rioja'!J18+murcia!J18+'otras CCAA'!J18</f>
        <v>38956</v>
      </c>
      <c r="L11" s="28">
        <f>aragon!K18+cmancha!K18+'castilla leon'!K18+cataluña!K18+extremadura!K18+'la rioja'!K18+murcia!K18+'otras CCAA'!K18</f>
        <v>39146</v>
      </c>
      <c r="M11" s="28">
        <f>aragon!L18+cmancha!L18+'castilla leon'!L18+cataluña!L18+extremadura!L18+'la rioja'!L18+murcia!L18+'otras CCAA'!L18</f>
        <v>42021.910316709298</v>
      </c>
      <c r="N11" s="103">
        <f>aragon!M18+cmancha!M18+'castilla leon'!M18+cataluña!M18+extremadura!M18+'la rioja'!M18+murcia!M18+'otras CCAA'!M18</f>
        <v>40189.203805608966</v>
      </c>
      <c r="O11" s="59">
        <f t="shared" si="2"/>
        <v>-4.3613117473424036E-2</v>
      </c>
      <c r="P11" s="28">
        <f t="shared" si="0"/>
        <v>36120.84323167093</v>
      </c>
      <c r="Q11" s="112">
        <f t="shared" si="1"/>
        <v>0.11263193796015476</v>
      </c>
    </row>
    <row r="12" spans="2:20" x14ac:dyDescent="0.2">
      <c r="B12" s="12" t="s">
        <v>52</v>
      </c>
      <c r="C12" s="28">
        <f>aragon!B19+cmancha!B19+'castilla leon'!B19+cataluña!B19+extremadura!B19+'la rioja'!B19+murcia!B19+'otras CCAA'!B19</f>
        <v>28658.966</v>
      </c>
      <c r="D12" s="28">
        <f>aragon!C19+cmancha!C19+'castilla leon'!C19+cataluña!C19+extremadura!C19+'la rioja'!C19+murcia!C19+'otras CCAA'!C19</f>
        <v>31289</v>
      </c>
      <c r="E12" s="28">
        <f>aragon!D19+cmancha!D19+'castilla leon'!D19+cataluña!D19+extremadura!D19+'la rioja'!D19+murcia!D19+'otras CCAA'!D19</f>
        <v>32491</v>
      </c>
      <c r="F12" s="28">
        <f>aragon!E19+cmancha!E19+'castilla leon'!E19+cataluña!E19+extremadura!E19+'la rioja'!E19+murcia!E19+'otras CCAA'!E19</f>
        <v>38904</v>
      </c>
      <c r="G12" s="28">
        <f>aragon!F19+cmancha!F19+'castilla leon'!F19+cataluña!F19+extremadura!F19+'la rioja'!F19+murcia!F19+'otras CCAA'!F19</f>
        <v>34171</v>
      </c>
      <c r="H12" s="28">
        <f>aragon!G19+cmancha!G19+'castilla leon'!G19+cataluña!G19+extremadura!G19+'la rioja'!G19+murcia!G19+'otras CCAA'!G19</f>
        <v>35813.676999999996</v>
      </c>
      <c r="I12" s="28">
        <f>aragon!G19+cmancha!H19+'castilla leon'!H19+cataluña!H19+extremadura!H19+'la rioja'!H19+murcia!H19+'otras CCAA'!H19</f>
        <v>32491.677</v>
      </c>
      <c r="J12" s="28">
        <f>aragon!I19+cmancha!I19+'castilla leon'!I19+cataluña!I19+extremadura!I19+'la rioja'!I19+murcia!I19+'otras CCAA'!I19</f>
        <v>36850</v>
      </c>
      <c r="K12" s="28">
        <f>aragon!J19+cmancha!J19+'castilla leon'!J19+cataluña!J19+extremadura!J19+'la rioja'!J19+murcia!J19+'otras CCAA'!J19</f>
        <v>29448</v>
      </c>
      <c r="L12" s="28">
        <f>aragon!K19+cmancha!K19+'castilla leon'!K19+cataluña!K19+extremadura!K19+'la rioja'!K19+murcia!K19+'otras CCAA'!K19</f>
        <v>30848</v>
      </c>
      <c r="M12" s="28">
        <f>aragon!L19+cmancha!L19+'castilla leon'!L19+cataluña!L19+extremadura!L19+'la rioja'!L19+murcia!L19+'otras CCAA'!L19</f>
        <v>35950.835500699039</v>
      </c>
      <c r="N12" s="103">
        <f>aragon!M19+cmancha!M19+'castilla leon'!M19+cataluña!M19+extremadura!M19+'la rioja'!M19+murcia!M19+'otras CCAA'!M19</f>
        <v>31683.980574156336</v>
      </c>
      <c r="O12" s="59">
        <f t="shared" si="2"/>
        <v>-0.11868583489414973</v>
      </c>
      <c r="P12" s="28">
        <f t="shared" si="0"/>
        <v>33825.718950069902</v>
      </c>
      <c r="Q12" s="59">
        <f t="shared" si="1"/>
        <v>-6.3316861914302053E-2</v>
      </c>
    </row>
    <row r="13" spans="2:20" x14ac:dyDescent="0.2">
      <c r="B13" s="12" t="s">
        <v>53</v>
      </c>
      <c r="C13" s="28">
        <f>aragon!B20+cmancha!B20+'castilla leon'!B20+cataluña!B20+extremadura!B20+'la rioja'!B20+murcia!B20+'otras CCAA'!B20</f>
        <v>13880</v>
      </c>
      <c r="D13" s="28">
        <f>aragon!C20+cmancha!C20+'castilla leon'!C20+cataluña!C20+extremadura!C20+'la rioja'!C20+murcia!C20+'otras CCAA'!C20</f>
        <v>12380</v>
      </c>
      <c r="E13" s="28">
        <f>aragon!D20+cmancha!D20+'castilla leon'!D20+cataluña!D20+extremadura!D20+'la rioja'!D20+murcia!D20+'otras CCAA'!D20</f>
        <v>14540</v>
      </c>
      <c r="F13" s="28">
        <f>aragon!E20+cmancha!E20+'castilla leon'!E20+cataluña!E20+extremadura!E20+'la rioja'!E20+murcia!E20+'otras CCAA'!E20</f>
        <v>13660</v>
      </c>
      <c r="G13" s="28">
        <f>aragon!F20+cmancha!F20+'castilla leon'!F20+cataluña!F20+extremadura!F20+'la rioja'!F20+murcia!F20+'otras CCAA'!F20</f>
        <v>14498</v>
      </c>
      <c r="H13" s="28">
        <f>aragon!G20+cmancha!G20+'castilla leon'!G20+cataluña!G20+extremadura!G20+'la rioja'!G20+murcia!G20+'otras CCAA'!G20</f>
        <v>16868</v>
      </c>
      <c r="I13" s="28">
        <f>aragon!G20+cmancha!H20+'castilla leon'!H20+cataluña!H20+extremadura!H20+'la rioja'!H20+murcia!H20+'otras CCAA'!H20</f>
        <v>14202</v>
      </c>
      <c r="J13" s="28">
        <f>aragon!I20+cmancha!I20+'castilla leon'!I20+cataluña!I20+extremadura!I20+'la rioja'!I20+murcia!I20+'otras CCAA'!I20</f>
        <v>16140</v>
      </c>
      <c r="K13" s="28">
        <f>aragon!J20+cmancha!J20+'castilla leon'!J20+cataluña!J20+extremadura!J20+'la rioja'!J20+murcia!J20+'otras CCAA'!J20</f>
        <v>12600</v>
      </c>
      <c r="L13" s="28">
        <f>aragon!K20+cmancha!K20+'castilla leon'!K20+cataluña!K20+extremadura!K20+'la rioja'!K20+murcia!K20+'otras CCAA'!K20</f>
        <v>15020</v>
      </c>
      <c r="M13" s="28">
        <f>aragon!L20+cmancha!L20+'castilla leon'!L20+cataluña!L20+extremadura!L20+'la rioja'!L20+murcia!L20+'otras CCAA'!L20</f>
        <v>18258</v>
      </c>
      <c r="N13" s="103">
        <f>aragon!M20+cmancha!M20+'castilla leon'!M20+cataluña!M20+extremadura!M20+'la rioja'!M20+murcia!M20+'otras CCAA'!M20</f>
        <v>18470</v>
      </c>
      <c r="O13" s="112">
        <f t="shared" si="2"/>
        <v>1.1611348449994523E-2</v>
      </c>
      <c r="P13" s="28">
        <f t="shared" si="0"/>
        <v>14816.6</v>
      </c>
      <c r="Q13" s="112">
        <f t="shared" si="1"/>
        <v>0.24657478773807753</v>
      </c>
    </row>
    <row r="14" spans="2:20" x14ac:dyDescent="0.2">
      <c r="B14" s="12" t="s">
        <v>6</v>
      </c>
      <c r="C14" s="28">
        <f>aragon!B21+cmancha!B21+'castilla leon'!B21+cataluña!B21+extremadura!B21+'la rioja'!B21+murcia!B21+'otras CCAA'!B21</f>
        <v>3866.335</v>
      </c>
      <c r="D14" s="28">
        <f>aragon!C21+cmancha!C21+'castilla leon'!C21+cataluña!C21+extremadura!C21+'la rioja'!C21+murcia!C21+'otras CCAA'!C21</f>
        <v>3184</v>
      </c>
      <c r="E14" s="28">
        <f>aragon!D21+cmancha!D21+'castilla leon'!D21+cataluña!D21+extremadura!D21+'la rioja'!D21+murcia!D21+'otras CCAA'!D21</f>
        <v>3210</v>
      </c>
      <c r="F14" s="28">
        <f>aragon!E21+cmancha!E21+'castilla leon'!E21+cataluña!E21+extremadura!E21+'la rioja'!E21+murcia!E21+'otras CCAA'!E21</f>
        <v>3258</v>
      </c>
      <c r="G14" s="28">
        <f>aragon!F21+cmancha!F21+'castilla leon'!F21+cataluña!F21+extremadura!F21+'la rioja'!F21+murcia!F21+'otras CCAA'!F21</f>
        <v>3312</v>
      </c>
      <c r="H14" s="28">
        <f>aragon!G21+cmancha!G21+'castilla leon'!G21+cataluña!G21+extremadura!G21+'la rioja'!G21+murcia!G21+'otras CCAA'!G21</f>
        <v>27429.673999999999</v>
      </c>
      <c r="I14" s="28">
        <f>aragon!G21+cmancha!H21+'castilla leon'!H21+cataluña!H21+extremadura!H21+'la rioja'!H21+murcia!H21+'otras CCAA'!H21</f>
        <v>27338.673999999999</v>
      </c>
      <c r="J14" s="28">
        <f>aragon!I21+cmancha!I21+'castilla leon'!I21+cataluña!I21+extremadura!I21+'la rioja'!I21+murcia!I21+'otras CCAA'!I21</f>
        <v>32134</v>
      </c>
      <c r="K14" s="28">
        <f>aragon!J21+cmancha!J21+'castilla leon'!J21+cataluña!J21+extremadura!J21+'la rioja'!J21+murcia!J21+'otras CCAA'!J21</f>
        <v>9844</v>
      </c>
      <c r="L14" s="28">
        <f>aragon!K21+cmancha!K21+'castilla leon'!K21+cataluña!K21+extremadura!K21+'la rioja'!K21+murcia!K21+'otras CCAA'!K21</f>
        <v>18884</v>
      </c>
      <c r="M14" s="28">
        <f>aragon!L21+cmancha!L21+'castilla leon'!L21+cataluña!L21+extremadura!L21+'la rioja'!L21+murcia!L21+'otras CCAA'!L21</f>
        <v>20821.344281182879</v>
      </c>
      <c r="N14" s="103">
        <f>aragon!M21+cmancha!M21+'castilla leon'!M21+cataluña!M21+extremadura!M21+'la rioja'!M21+murcia!M21+'otras CCAA'!M21</f>
        <v>16024.453291785454</v>
      </c>
      <c r="O14" s="59">
        <f t="shared" si="2"/>
        <v>-0.23038334723337611</v>
      </c>
      <c r="P14" s="28">
        <f t="shared" si="0"/>
        <v>14941.569228118289</v>
      </c>
      <c r="Q14" s="112">
        <f t="shared" si="1"/>
        <v>7.2474587316391337E-2</v>
      </c>
    </row>
    <row r="15" spans="2:20" x14ac:dyDescent="0.2">
      <c r="B15" s="12" t="s">
        <v>7</v>
      </c>
      <c r="C15" s="28">
        <f>aragon!B22+cmancha!B22+'castilla leon'!B22+cataluña!B22+extremadura!B22+'la rioja'!B22+murcia!B22+'otras CCAA'!B22</f>
        <v>6720.3819999999996</v>
      </c>
      <c r="D15" s="28">
        <f>aragon!C22+cmancha!C22+'castilla leon'!C22+cataluña!C22+extremadura!C22+'la rioja'!C22+murcia!C22+'otras CCAA'!C22</f>
        <v>6313</v>
      </c>
      <c r="E15" s="28">
        <f>aragon!D22+cmancha!D22+'castilla leon'!D22+cataluña!D22+extremadura!D22+'la rioja'!D22+murcia!D22+'otras CCAA'!D22</f>
        <v>6054</v>
      </c>
      <c r="F15" s="28">
        <f>aragon!E22+cmancha!E22+'castilla leon'!E22+cataluña!E22+extremadura!E22+'la rioja'!E22+murcia!E22+'otras CCAA'!E22</f>
        <v>6975</v>
      </c>
      <c r="G15" s="28">
        <f>aragon!F22+cmancha!F22+'castilla leon'!F22+cataluña!F22+extremadura!F22+'la rioja'!F22+murcia!F22+'otras CCAA'!F22</f>
        <v>6171</v>
      </c>
      <c r="H15" s="28">
        <f>aragon!G22+cmancha!G22+'castilla leon'!G22+cataluña!G22+extremadura!G22+'la rioja'!G22+murcia!G22+'otras CCAA'!G22</f>
        <v>7234.049</v>
      </c>
      <c r="I15" s="28">
        <f>aragon!G22+cmancha!H22+'castilla leon'!H22+cataluña!H22+extremadura!H22+'la rioja'!H22+murcia!H22+'otras CCAA'!H22</f>
        <v>6762.049</v>
      </c>
      <c r="J15" s="28">
        <f>aragon!I22+cmancha!I22+'castilla leon'!I22+cataluña!I22+extremadura!I22+'la rioja'!I22+murcia!I22+'otras CCAA'!I22</f>
        <v>9508</v>
      </c>
      <c r="K15" s="28">
        <f>aragon!J22+cmancha!J22+'castilla leon'!J22+cataluña!J22+extremadura!J22+'la rioja'!J22+murcia!J22+'otras CCAA'!J22</f>
        <v>5776</v>
      </c>
      <c r="L15" s="28">
        <f>aragon!K22+cmancha!K22+'castilla leon'!K22+cataluña!K22+extremadura!K22+'la rioja'!K22+murcia!K22+'otras CCAA'!K22</f>
        <v>8005</v>
      </c>
      <c r="M15" s="28">
        <f>aragon!L22+cmancha!L22+'castilla leon'!L22+cataluña!L22+extremadura!L22+'la rioja'!L22+murcia!L22+'otras CCAA'!L22</f>
        <v>10918.585081717707</v>
      </c>
      <c r="N15" s="103">
        <f>aragon!M22+cmancha!M22+'castilla leon'!M22+cataluña!M22+extremadura!M22+'la rioja'!M22+murcia!M22+'otras CCAA'!M22</f>
        <v>12193.477424915467</v>
      </c>
      <c r="O15" s="112">
        <f t="shared" si="2"/>
        <v>0.11676351227344144</v>
      </c>
      <c r="P15" s="28">
        <f t="shared" si="0"/>
        <v>7371.6683081717711</v>
      </c>
      <c r="Q15" s="112">
        <f t="shared" si="1"/>
        <v>0.65410011888333874</v>
      </c>
    </row>
    <row r="16" spans="2:20" s="3" customFormat="1" ht="10.5" x14ac:dyDescent="0.25">
      <c r="B16" s="11" t="s">
        <v>8</v>
      </c>
      <c r="C16" s="29">
        <f t="shared" ref="C16:L16" si="3">SUM(C7:C15)</f>
        <v>504667.45200000005</v>
      </c>
      <c r="D16" s="29">
        <f>SUM(D7:D15)</f>
        <v>481540</v>
      </c>
      <c r="E16" s="29">
        <f t="shared" si="3"/>
        <v>494966</v>
      </c>
      <c r="F16" s="29">
        <f t="shared" si="3"/>
        <v>479848</v>
      </c>
      <c r="G16" s="29">
        <f t="shared" si="3"/>
        <v>476651</v>
      </c>
      <c r="H16" s="29">
        <f t="shared" si="3"/>
        <v>555452.71199999994</v>
      </c>
      <c r="I16" s="29">
        <f t="shared" si="3"/>
        <v>449342.467</v>
      </c>
      <c r="J16" s="29">
        <f t="shared" si="3"/>
        <v>563441</v>
      </c>
      <c r="K16" s="29">
        <f t="shared" si="3"/>
        <v>411976.59333096095</v>
      </c>
      <c r="L16" s="29">
        <f t="shared" si="3"/>
        <v>518013</v>
      </c>
      <c r="M16" s="29">
        <f t="shared" ref="M16:N16" si="4">SUM(M7:M15)</f>
        <v>545773.8120874801</v>
      </c>
      <c r="N16" s="104">
        <f t="shared" si="4"/>
        <v>500716</v>
      </c>
      <c r="O16" s="109">
        <f t="shared" si="2"/>
        <v>-8.255766599563033E-2</v>
      </c>
      <c r="P16" s="29">
        <f t="shared" si="0"/>
        <v>497700.45844184409</v>
      </c>
      <c r="Q16" s="113">
        <f t="shared" si="1"/>
        <v>6.0589487250960004E-3</v>
      </c>
      <c r="S16" s="118"/>
      <c r="T16" s="109"/>
    </row>
    <row r="17" spans="2:18" s="3" customFormat="1" ht="10.5" x14ac:dyDescent="0.25">
      <c r="C17" s="15"/>
      <c r="D17" s="15"/>
      <c r="E17" s="15"/>
      <c r="F17" s="15"/>
      <c r="G17" s="15"/>
      <c r="H17" s="15"/>
      <c r="I17" s="16"/>
      <c r="J17" s="16"/>
      <c r="K17" s="16"/>
      <c r="L17" s="16"/>
      <c r="M17" s="16"/>
      <c r="N17" s="16"/>
      <c r="O17" s="16"/>
      <c r="P17" s="17"/>
      <c r="Q17" s="15"/>
    </row>
    <row r="18" spans="2:18" s="3" customFormat="1" ht="10.5" x14ac:dyDescent="0.25">
      <c r="B18" s="138" t="s">
        <v>69</v>
      </c>
      <c r="C18" s="139"/>
      <c r="D18" s="139"/>
      <c r="E18" s="139"/>
      <c r="F18" s="139"/>
      <c r="G18" s="139"/>
      <c r="H18" s="139"/>
      <c r="I18" s="139"/>
      <c r="J18" s="139"/>
      <c r="K18" s="139"/>
      <c r="L18" s="139"/>
      <c r="M18" s="139"/>
      <c r="N18" s="139"/>
      <c r="O18" s="140"/>
      <c r="P18" s="17"/>
      <c r="Q18" s="15"/>
    </row>
    <row r="19" spans="2:18" s="3" customFormat="1" ht="13.5" customHeight="1" x14ac:dyDescent="0.25">
      <c r="B19" s="141"/>
      <c r="C19" s="142"/>
      <c r="D19" s="142"/>
      <c r="E19" s="142"/>
      <c r="F19" s="142"/>
      <c r="G19" s="142"/>
      <c r="H19" s="142"/>
      <c r="I19" s="142"/>
      <c r="J19" s="142"/>
      <c r="K19" s="142"/>
      <c r="L19" s="142"/>
      <c r="M19" s="142"/>
      <c r="N19" s="142"/>
      <c r="O19" s="143"/>
      <c r="P19" s="17"/>
      <c r="Q19" s="15"/>
    </row>
    <row r="20" spans="2:18" s="3" customFormat="1" ht="10.5" x14ac:dyDescent="0.25">
      <c r="B20" s="134" t="s">
        <v>42</v>
      </c>
      <c r="C20" s="135"/>
      <c r="D20" s="135"/>
      <c r="E20" s="135"/>
      <c r="F20" s="135"/>
      <c r="G20" s="135"/>
      <c r="H20" s="135"/>
      <c r="I20" s="135"/>
      <c r="J20" s="135"/>
      <c r="K20" s="135"/>
      <c r="L20" s="135"/>
      <c r="M20" s="135"/>
      <c r="N20" s="135"/>
      <c r="O20" s="136"/>
      <c r="P20" s="17"/>
      <c r="Q20" s="15"/>
    </row>
    <row r="21" spans="2:18" s="3" customFormat="1" ht="21" customHeight="1" x14ac:dyDescent="0.25">
      <c r="B21" s="26" t="s">
        <v>46</v>
      </c>
      <c r="C21" s="62">
        <v>2014</v>
      </c>
      <c r="D21" s="62">
        <v>2015</v>
      </c>
      <c r="E21" s="62">
        <v>2016</v>
      </c>
      <c r="F21" s="62">
        <v>2017</v>
      </c>
      <c r="G21" s="62">
        <v>2018</v>
      </c>
      <c r="H21" s="62">
        <v>2019</v>
      </c>
      <c r="I21" s="62">
        <v>2020</v>
      </c>
      <c r="J21" s="62">
        <v>2021</v>
      </c>
      <c r="K21" s="62">
        <v>2022</v>
      </c>
      <c r="L21" s="62">
        <v>2023</v>
      </c>
      <c r="M21" s="62">
        <v>2024</v>
      </c>
      <c r="N21" s="75" t="s">
        <v>66</v>
      </c>
      <c r="O21" s="79" t="s">
        <v>17</v>
      </c>
      <c r="Q21" s="119"/>
      <c r="R21" s="120"/>
    </row>
    <row r="22" spans="2:18" s="3" customFormat="1" ht="10.5" x14ac:dyDescent="0.25">
      <c r="B22" s="11" t="s">
        <v>27</v>
      </c>
      <c r="C22" s="28">
        <f>aragon!B23</f>
        <v>105961.35199999998</v>
      </c>
      <c r="D22" s="28">
        <f>aragon!C23</f>
        <v>100988</v>
      </c>
      <c r="E22" s="28">
        <f>aragon!D23</f>
        <v>100394</v>
      </c>
      <c r="F22" s="28">
        <f>aragon!E23</f>
        <v>126499</v>
      </c>
      <c r="G22" s="28">
        <f>aragon!F23</f>
        <v>91778</v>
      </c>
      <c r="H22" s="28">
        <f>aragon!G23</f>
        <v>123530.712</v>
      </c>
      <c r="I22" s="28">
        <f>aragon!H23</f>
        <v>74328.289999999979</v>
      </c>
      <c r="J22" s="28">
        <f>aragon!I23</f>
        <v>142294</v>
      </c>
      <c r="K22" s="28">
        <f>aragon!J23</f>
        <v>76155</v>
      </c>
      <c r="L22" s="28">
        <f>aragon!K23</f>
        <v>161083</v>
      </c>
      <c r="M22" s="28">
        <f>aragon!L23</f>
        <v>152480</v>
      </c>
      <c r="N22" s="76">
        <f>aragon!M23</f>
        <v>111789</v>
      </c>
      <c r="O22" s="59">
        <f>(N22-M22)/M22</f>
        <v>-0.26686122770199372</v>
      </c>
      <c r="Q22" s="22"/>
      <c r="R22" s="24"/>
    </row>
    <row r="23" spans="2:18" s="3" customFormat="1" ht="10.5" x14ac:dyDescent="0.25">
      <c r="B23" s="11" t="s">
        <v>30</v>
      </c>
      <c r="C23" s="28">
        <f>'castilla leon'!B23</f>
        <v>35862</v>
      </c>
      <c r="D23" s="28">
        <f>'castilla leon'!C23</f>
        <v>42215</v>
      </c>
      <c r="E23" s="28">
        <f>'castilla leon'!D23</f>
        <v>28205</v>
      </c>
      <c r="F23" s="28">
        <f>'castilla leon'!E23</f>
        <v>7590</v>
      </c>
      <c r="G23" s="28">
        <f>'castilla leon'!F23</f>
        <v>48481</v>
      </c>
      <c r="H23" s="28">
        <f>'castilla leon'!G23</f>
        <v>47547</v>
      </c>
      <c r="I23" s="28">
        <f>'castilla leon'!H23</f>
        <v>44868</v>
      </c>
      <c r="J23" s="28">
        <f>'castilla leon'!I23</f>
        <v>48069</v>
      </c>
      <c r="K23" s="28">
        <f>'castilla leon'!J23</f>
        <v>51352.988710069345</v>
      </c>
      <c r="L23" s="28">
        <f>'castilla leon'!K23</f>
        <v>44210</v>
      </c>
      <c r="M23" s="28">
        <f>'castilla leon'!L23</f>
        <v>49642.812087480081</v>
      </c>
      <c r="N23" s="76">
        <f>'castilla leon'!M23</f>
        <v>49271</v>
      </c>
      <c r="O23" s="59">
        <f t="shared" ref="O23:O29" si="5">(N23-M23)/M23</f>
        <v>-7.4897466893067421E-3</v>
      </c>
      <c r="Q23" s="22"/>
      <c r="R23" s="24"/>
    </row>
    <row r="24" spans="2:18" s="3" customFormat="1" ht="10.5" x14ac:dyDescent="0.25">
      <c r="B24" s="11" t="s">
        <v>26</v>
      </c>
      <c r="C24" s="28">
        <f>cataluña!B23</f>
        <v>296540</v>
      </c>
      <c r="D24" s="28">
        <f>cataluña!C23</f>
        <v>277770</v>
      </c>
      <c r="E24" s="28">
        <f>cataluña!D23</f>
        <v>305300</v>
      </c>
      <c r="F24" s="28">
        <f>cataluña!E23</f>
        <v>276800</v>
      </c>
      <c r="G24" s="28">
        <f>cataluña!F23</f>
        <v>269650</v>
      </c>
      <c r="H24" s="28">
        <f>cataluña!G23</f>
        <v>315533</v>
      </c>
      <c r="I24" s="28">
        <f>cataluña!H23</f>
        <v>235436</v>
      </c>
      <c r="J24" s="28">
        <f>cataluña!I23</f>
        <v>298840</v>
      </c>
      <c r="K24" s="28">
        <f>cataluña!J23</f>
        <v>217860</v>
      </c>
      <c r="L24" s="28">
        <f>cataluña!K23</f>
        <v>237260</v>
      </c>
      <c r="M24" s="28">
        <f>cataluña!L23</f>
        <v>270418</v>
      </c>
      <c r="N24" s="76">
        <f>cataluña!M23</f>
        <v>260790</v>
      </c>
      <c r="O24" s="59">
        <f t="shared" si="5"/>
        <v>-3.5604138777744085E-2</v>
      </c>
      <c r="Q24" s="121"/>
      <c r="R24" s="59"/>
    </row>
    <row r="25" spans="2:18" s="3" customFormat="1" ht="10.5" x14ac:dyDescent="0.25">
      <c r="B25" s="11" t="s">
        <v>31</v>
      </c>
      <c r="C25" s="28">
        <f>extremadura!B23</f>
        <v>200</v>
      </c>
      <c r="D25" s="28">
        <f>extremadura!C23</f>
        <v>191</v>
      </c>
      <c r="E25" s="28">
        <f>extremadura!D23</f>
        <v>0</v>
      </c>
      <c r="F25" s="28">
        <f>extremadura!E23</f>
        <v>0</v>
      </c>
      <c r="G25" s="28">
        <f>extremadura!F23</f>
        <v>440</v>
      </c>
      <c r="H25" s="28">
        <f>extremadura!G23</f>
        <v>440</v>
      </c>
      <c r="I25" s="28">
        <f>extremadura!H23</f>
        <v>440</v>
      </c>
      <c r="J25" s="28">
        <f>extremadura!I23</f>
        <v>440</v>
      </c>
      <c r="K25" s="28">
        <f>extremadura!J23</f>
        <v>484</v>
      </c>
      <c r="L25" s="28">
        <f>extremadura!K23</f>
        <v>480</v>
      </c>
      <c r="M25" s="28">
        <f>extremadura!L23</f>
        <v>482</v>
      </c>
      <c r="N25" s="76">
        <f>extremadura!M23</f>
        <v>500</v>
      </c>
      <c r="O25" s="112">
        <f t="shared" si="5"/>
        <v>3.7344398340248962E-2</v>
      </c>
      <c r="Q25" s="22"/>
      <c r="R25" s="24"/>
    </row>
    <row r="26" spans="2:18" s="3" customFormat="1" ht="10.5" x14ac:dyDescent="0.25">
      <c r="B26" s="11" t="s">
        <v>29</v>
      </c>
      <c r="C26" s="28">
        <f>'la rioja'!B23</f>
        <v>8893</v>
      </c>
      <c r="D26" s="28">
        <f>'la rioja'!C23</f>
        <v>8713</v>
      </c>
      <c r="E26" s="28">
        <f>'la rioja'!D23</f>
        <v>9707</v>
      </c>
      <c r="F26" s="28">
        <f>'la rioja'!E23</f>
        <v>9453</v>
      </c>
      <c r="G26" s="28">
        <f>'la rioja'!F23</f>
        <v>9794</v>
      </c>
      <c r="H26" s="28">
        <f>'la rioja'!G23</f>
        <v>10004</v>
      </c>
      <c r="I26" s="28">
        <f>'la rioja'!H23</f>
        <v>11001</v>
      </c>
      <c r="J26" s="28">
        <f>'la rioja'!I23</f>
        <v>12779</v>
      </c>
      <c r="K26" s="28">
        <f>'la rioja'!J23</f>
        <v>8930</v>
      </c>
      <c r="L26" s="28">
        <f>'la rioja'!K23</f>
        <v>11167</v>
      </c>
      <c r="M26" s="28">
        <f>'la rioja'!L23</f>
        <v>14459</v>
      </c>
      <c r="N26" s="76">
        <f>'la rioja'!M23</f>
        <v>12166</v>
      </c>
      <c r="O26" s="59">
        <f t="shared" si="5"/>
        <v>-0.15858634760356871</v>
      </c>
      <c r="Q26" s="22"/>
      <c r="R26" s="24"/>
    </row>
    <row r="27" spans="2:18" s="3" customFormat="1" ht="10.5" x14ac:dyDescent="0.25">
      <c r="B27" s="11" t="s">
        <v>28</v>
      </c>
      <c r="C27" s="28">
        <f>murcia!B23</f>
        <v>2200</v>
      </c>
      <c r="D27" s="28">
        <f>murcia!C23</f>
        <v>1440</v>
      </c>
      <c r="E27" s="28">
        <f>murcia!D23</f>
        <v>1960</v>
      </c>
      <c r="F27" s="28">
        <f>murcia!E23</f>
        <v>2100</v>
      </c>
      <c r="G27" s="28">
        <f>murcia!F23</f>
        <v>1900</v>
      </c>
      <c r="H27" s="28">
        <f>murcia!G23</f>
        <v>1600</v>
      </c>
      <c r="I27" s="28">
        <f>murcia!H23</f>
        <v>1650</v>
      </c>
      <c r="J27" s="28">
        <f>murcia!I23</f>
        <v>1500</v>
      </c>
      <c r="K27" s="28">
        <f>murcia!J23</f>
        <v>1210</v>
      </c>
      <c r="L27" s="28">
        <f>murcia!K23</f>
        <v>1250</v>
      </c>
      <c r="M27" s="28">
        <f>murcia!L23</f>
        <v>1210</v>
      </c>
      <c r="N27" s="76">
        <f>murcia!M23</f>
        <v>785</v>
      </c>
      <c r="O27" s="59">
        <f t="shared" si="5"/>
        <v>-0.3512396694214876</v>
      </c>
      <c r="Q27" s="22"/>
      <c r="R27" s="24"/>
    </row>
    <row r="28" spans="2:18" s="3" customFormat="1" ht="10.5" x14ac:dyDescent="0.25">
      <c r="B28" s="11" t="s">
        <v>32</v>
      </c>
      <c r="C28" s="28">
        <f>'otras CCAA'!B23</f>
        <v>55011.1</v>
      </c>
      <c r="D28" s="28">
        <f>'otras CCAA'!C23</f>
        <v>50223</v>
      </c>
      <c r="E28" s="28">
        <f>'otras CCAA'!D23</f>
        <v>49400</v>
      </c>
      <c r="F28" s="28">
        <f>'otras CCAA'!E23</f>
        <v>57406</v>
      </c>
      <c r="G28" s="28">
        <f>'otras CCAA'!F23</f>
        <v>54608</v>
      </c>
      <c r="H28" s="28">
        <f>'otras CCAA'!G23</f>
        <v>56798</v>
      </c>
      <c r="I28" s="28">
        <f>'otras CCAA'!H23</f>
        <v>57730</v>
      </c>
      <c r="J28" s="28">
        <f>'otras CCAA'!I23</f>
        <v>59519</v>
      </c>
      <c r="K28" s="28">
        <f>'otras CCAA'!J23</f>
        <v>55984.604620891638</v>
      </c>
      <c r="L28" s="28">
        <f>'otras CCAA'!K23</f>
        <v>62563</v>
      </c>
      <c r="M28" s="28">
        <f>'otras CCAA'!L23</f>
        <v>57081.999999999978</v>
      </c>
      <c r="N28" s="76">
        <f>'otras CCAA'!M23</f>
        <v>65414.999999999993</v>
      </c>
      <c r="O28" s="59">
        <f t="shared" si="5"/>
        <v>0.14598297186503659</v>
      </c>
      <c r="Q28" s="22"/>
      <c r="R28" s="24"/>
    </row>
    <row r="29" spans="2:18" s="3" customFormat="1" ht="10.5" x14ac:dyDescent="0.25">
      <c r="B29" s="11" t="s">
        <v>8</v>
      </c>
      <c r="C29" s="29">
        <f t="shared" ref="C29:N29" si="6">SUM(C22:C28)</f>
        <v>504667.45199999993</v>
      </c>
      <c r="D29" s="55">
        <f t="shared" si="6"/>
        <v>481540</v>
      </c>
      <c r="E29" s="55">
        <f t="shared" si="6"/>
        <v>494966</v>
      </c>
      <c r="F29" s="55">
        <f t="shared" si="6"/>
        <v>479848</v>
      </c>
      <c r="G29" s="67">
        <f t="shared" si="6"/>
        <v>476651</v>
      </c>
      <c r="H29" s="67">
        <f t="shared" si="6"/>
        <v>555452.71200000006</v>
      </c>
      <c r="I29" s="67">
        <f t="shared" si="6"/>
        <v>425453.29</v>
      </c>
      <c r="J29" s="67">
        <f t="shared" si="6"/>
        <v>563441</v>
      </c>
      <c r="K29" s="27">
        <f t="shared" si="6"/>
        <v>411976.59333096095</v>
      </c>
      <c r="L29" s="27">
        <f t="shared" si="6"/>
        <v>518013</v>
      </c>
      <c r="M29" s="27">
        <f t="shared" si="6"/>
        <v>545773.8120874801</v>
      </c>
      <c r="N29" s="104">
        <f t="shared" si="6"/>
        <v>500716</v>
      </c>
      <c r="O29" s="109">
        <f t="shared" si="5"/>
        <v>-8.255766599563033E-2</v>
      </c>
      <c r="Q29" s="22"/>
      <c r="R29" s="24"/>
    </row>
    <row r="30" spans="2:18" s="3" customFormat="1" ht="10.5" x14ac:dyDescent="0.25">
      <c r="C30" s="15"/>
      <c r="D30" s="15"/>
      <c r="E30" s="15"/>
      <c r="F30" s="15"/>
      <c r="G30" s="15"/>
      <c r="H30" s="15"/>
      <c r="I30" s="16"/>
      <c r="J30" s="16"/>
      <c r="K30" s="16"/>
      <c r="L30" s="16"/>
      <c r="M30" s="16"/>
      <c r="N30" s="16"/>
      <c r="O30" s="16"/>
      <c r="P30" s="17"/>
      <c r="Q30" s="15"/>
    </row>
    <row r="31" spans="2:18" s="3" customFormat="1" ht="10.5" x14ac:dyDescent="0.25">
      <c r="C31" s="15"/>
      <c r="D31" s="15"/>
      <c r="E31" s="15"/>
      <c r="F31" s="15"/>
      <c r="G31" s="15"/>
      <c r="H31" s="15"/>
      <c r="I31" s="16"/>
      <c r="J31" s="16"/>
      <c r="K31" s="16"/>
      <c r="L31" s="16"/>
      <c r="M31" s="16"/>
      <c r="N31" s="16"/>
      <c r="O31" s="16"/>
      <c r="P31" s="17"/>
      <c r="Q31" s="15"/>
    </row>
    <row r="32" spans="2:18" ht="12.75" customHeight="1" x14ac:dyDescent="0.25">
      <c r="B32" s="137" t="s">
        <v>19</v>
      </c>
      <c r="C32" s="137"/>
      <c r="D32" s="137"/>
      <c r="E32" s="137"/>
      <c r="F32" s="137"/>
      <c r="G32" s="137"/>
      <c r="H32" s="137"/>
      <c r="I32" s="137"/>
      <c r="J32" s="137"/>
      <c r="K32" s="137"/>
      <c r="L32" s="137"/>
      <c r="M32" s="137"/>
      <c r="N32" s="137"/>
      <c r="O32" s="137"/>
      <c r="P32" s="137"/>
      <c r="Q32" s="137"/>
    </row>
    <row r="33" spans="2:20" ht="28.5" customHeight="1" x14ac:dyDescent="0.25">
      <c r="B33" s="61" t="s">
        <v>1</v>
      </c>
      <c r="C33" s="62">
        <v>2014</v>
      </c>
      <c r="D33" s="62">
        <v>2015</v>
      </c>
      <c r="E33" s="62">
        <v>2016</v>
      </c>
      <c r="F33" s="62">
        <v>2017</v>
      </c>
      <c r="G33" s="62">
        <v>2018</v>
      </c>
      <c r="H33" s="62">
        <v>2019</v>
      </c>
      <c r="I33" s="62">
        <v>2020</v>
      </c>
      <c r="J33" s="62">
        <v>2021</v>
      </c>
      <c r="K33" s="62">
        <v>2022</v>
      </c>
      <c r="L33" s="62">
        <v>2023</v>
      </c>
      <c r="M33" s="62">
        <v>2024</v>
      </c>
      <c r="N33" s="75" t="s">
        <v>66</v>
      </c>
      <c r="O33" s="80" t="s">
        <v>67</v>
      </c>
      <c r="P33" s="25" t="s">
        <v>64</v>
      </c>
      <c r="Q33" s="110" t="s">
        <v>68</v>
      </c>
      <c r="S33" s="116"/>
      <c r="T33" s="117"/>
    </row>
    <row r="34" spans="2:20" x14ac:dyDescent="0.2">
      <c r="B34" s="12" t="s">
        <v>10</v>
      </c>
      <c r="C34" s="28">
        <f>aragon!B29+cmancha!B29+'castilla leon'!B29+cataluña!B29+extremadura!B29+'la rioja'!B29+murcia!B29+'otras CCAA'!B29</f>
        <v>48819.919000000002</v>
      </c>
      <c r="D34" s="28">
        <f>aragon!C29+cmancha!C29+'castilla leon'!C29+cataluña!C29+extremadura!C29+'la rioja'!C29+murcia!C29+'otras CCAA'!C29</f>
        <v>43750</v>
      </c>
      <c r="E34" s="28">
        <f>aragon!D29+cmancha!D29+'castilla leon'!D29+cataluña!D29+extremadura!D29+'la rioja'!D29+murcia!D29+'otras CCAA'!D29</f>
        <v>40223</v>
      </c>
      <c r="F34" s="28">
        <f>aragon!E29+cmancha!E29+'castilla leon'!E29+cataluña!E29+extremadura!E29+'la rioja'!E29+murcia!E29+'otras CCAA'!E29</f>
        <v>43239</v>
      </c>
      <c r="G34" s="28">
        <f>aragon!F29+cmancha!F29+'castilla leon'!F29+cataluña!F29+extremadura!F29+'la rioja'!F29+murcia!F29+'otras CCAA'!F29</f>
        <v>39843</v>
      </c>
      <c r="H34" s="28">
        <f>aragon!G29+cmancha!G29+'castilla leon'!G29+cataluña!G29+extremadura!G29+'la rioja'!G29+murcia!G29+'otras CCAA'!G29</f>
        <v>37097.588000000003</v>
      </c>
      <c r="I34" s="28">
        <f>aragon!H29+cmancha!H29+'castilla leon'!H29+cataluña!H29+extremadura!H29+'la rioja'!H29+murcia!H29+'otras CCAA'!H29</f>
        <v>38271.125</v>
      </c>
      <c r="J34" s="28">
        <f>aragon!I29+cmancha!I29+'castilla leon'!I29+cataluña!I29+extremadura!I29+'la rioja'!I29+murcia!I29+'otras CCAA'!I29</f>
        <v>33087</v>
      </c>
      <c r="K34" s="28">
        <f>aragon!J29+cmancha!J29+'castilla leon'!J29+cataluña!J29+extremadura!J29+'la rioja'!J29+murcia!J29+'otras CCAA'!J29</f>
        <v>26257</v>
      </c>
      <c r="L34" s="28">
        <f>aragon!K29+cmancha!K29+'castilla leon'!K29+cataluña!K29+extremadura!K29+'la rioja'!K29+murcia!K29+'otras CCAA'!K29</f>
        <v>33515.597550044818</v>
      </c>
      <c r="M34" s="28">
        <f>aragon!L29+cmancha!L29+'castilla leon'!L29+cataluña!L29+extremadura!L29+'la rioja'!L29+murcia!L29+'otras CCAA'!L29</f>
        <v>28390.165811417573</v>
      </c>
      <c r="N34" s="93">
        <f>aragon!M29+cmancha!M29+'castilla leon'!M29+cataluña!M29+extremadura!M29+'la rioja'!M29+murcia!M29+'otras CCAA'!M29</f>
        <v>25283</v>
      </c>
      <c r="O34" s="59">
        <f>(N34-M34)/M34</f>
        <v>-0.10944514491591928</v>
      </c>
      <c r="P34" s="28">
        <f>AVERAGE(D34:M34)</f>
        <v>36367.347636146238</v>
      </c>
      <c r="Q34" s="59">
        <f>(N34-P34)/P34</f>
        <v>-0.30478845328630133</v>
      </c>
      <c r="S34" s="23"/>
    </row>
    <row r="35" spans="2:20" x14ac:dyDescent="0.2">
      <c r="B35" s="12" t="s">
        <v>11</v>
      </c>
      <c r="C35" s="28">
        <f>aragon!B30+cmancha!B30+'castilla leon'!B30+cataluña!B30+extremadura!B30+'la rioja'!B30+murcia!B30+'otras CCAA'!B30</f>
        <v>185219.897</v>
      </c>
      <c r="D35" s="28">
        <f>aragon!C30+cmancha!C30+'castilla leon'!C30+cataluña!C30+extremadura!C30+'la rioja'!C30+murcia!C30+'otras CCAA'!C30</f>
        <v>161022</v>
      </c>
      <c r="E35" s="28">
        <f>aragon!D30+cmancha!D30+'castilla leon'!D30+cataluña!D30+extremadura!D30+'la rioja'!D30+murcia!D30+'otras CCAA'!D30</f>
        <v>153672</v>
      </c>
      <c r="F35" s="28">
        <f>aragon!E30+cmancha!E30+'castilla leon'!E30+cataluña!E30+extremadura!E30+'la rioja'!E30+murcia!E30+'otras CCAA'!E30</f>
        <v>156868</v>
      </c>
      <c r="G35" s="28">
        <f>aragon!F30+cmancha!F30+'castilla leon'!F30+cataluña!F30+extremadura!F30+'la rioja'!F30+murcia!F30+'otras CCAA'!F30</f>
        <v>156564</v>
      </c>
      <c r="H35" s="28">
        <f>aragon!G30+cmancha!G30+'castilla leon'!G30+cataluña!G30+extremadura!G30+'la rioja'!G30+murcia!G30+'otras CCAA'!G30</f>
        <v>159195.25599999999</v>
      </c>
      <c r="I35" s="28">
        <f>aragon!H30+cmancha!H30+'castilla leon'!H30+cataluña!H30+extremadura!H30+'la rioja'!H30+murcia!H30+'otras CCAA'!H30</f>
        <v>157496.315</v>
      </c>
      <c r="J35" s="28">
        <f>aragon!I30+cmancha!I30+'castilla leon'!I30+cataluña!I30+extremadura!I30+'la rioja'!I30+murcia!I30+'otras CCAA'!I30</f>
        <v>162978.5</v>
      </c>
      <c r="K35" s="28">
        <f>aragon!J30+cmancha!J30+'castilla leon'!J30+cataluña!J30+extremadura!J30+'la rioja'!J30+murcia!J30+'otras CCAA'!J30</f>
        <v>122690</v>
      </c>
      <c r="L35" s="28">
        <f>aragon!K30+cmancha!K30+'castilla leon'!K30+cataluña!K30+extremadura!K30+'la rioja'!K30+murcia!K30+'otras CCAA'!K30</f>
        <v>144037.69913355244</v>
      </c>
      <c r="M35" s="28">
        <f>aragon!L30+cmancha!L30+'castilla leon'!L30+cataluña!L30+extremadura!L30+'la rioja'!L30+murcia!L30+'otras CCAA'!L30</f>
        <v>100562.14699593757</v>
      </c>
      <c r="N35" s="93">
        <f>aragon!M30+cmancha!M30+'castilla leon'!M30+cataluña!M30+extremadura!M30+'la rioja'!M30+murcia!M30+'otras CCAA'!M30</f>
        <v>125897</v>
      </c>
      <c r="O35" s="112">
        <f t="shared" ref="O35:O41" si="7">(N35-M35)/M35</f>
        <v>0.25193230018334722</v>
      </c>
      <c r="P35" s="28">
        <f t="shared" ref="P35:P40" si="8">AVERAGE(D35:M35)</f>
        <v>147508.59171294901</v>
      </c>
      <c r="Q35" s="59">
        <f t="shared" ref="Q35:Q41" si="9">(N35-P35)/P35</f>
        <v>-0.1465107317613408</v>
      </c>
      <c r="S35" s="23"/>
    </row>
    <row r="36" spans="2:20" x14ac:dyDescent="0.2">
      <c r="B36" s="12" t="s">
        <v>12</v>
      </c>
      <c r="C36" s="28">
        <f>aragon!B31+cmancha!B31+'castilla leon'!B31+cataluña!B31+extremadura!B31+'la rioja'!B31+murcia!B31+'otras CCAA'!B31</f>
        <v>31857</v>
      </c>
      <c r="D36" s="28">
        <f>aragon!C31+cmancha!C31+'castilla leon'!C31+cataluña!C31+extremadura!C31+'la rioja'!C31+murcia!C31+'otras CCAA'!C31</f>
        <v>39766</v>
      </c>
      <c r="E36" s="28">
        <f>aragon!D31+cmancha!D31+'castilla leon'!D31+cataluña!D31+extremadura!D31+'la rioja'!D31+murcia!D31+'otras CCAA'!D31</f>
        <v>33580</v>
      </c>
      <c r="F36" s="28">
        <f>aragon!E31+cmancha!E31+'castilla leon'!E31+cataluña!E31+extremadura!E31+'la rioja'!E31+murcia!E31+'otras CCAA'!E31</f>
        <v>40341</v>
      </c>
      <c r="G36" s="28">
        <f>aragon!F31+cmancha!F31+'castilla leon'!F31+cataluña!F31+extremadura!F31+'la rioja'!F31+murcia!F31+'otras CCAA'!F31</f>
        <v>26285</v>
      </c>
      <c r="H36" s="28">
        <f>aragon!G31+cmancha!G31+'castilla leon'!G31+cataluña!G31+extremadura!G31+'la rioja'!G31+murcia!G31+'otras CCAA'!G31</f>
        <v>35934.453999999998</v>
      </c>
      <c r="I36" s="28">
        <f>aragon!H31+cmancha!H31+'castilla leon'!H31+cataluña!H31+extremadura!H31+'la rioja'!H31+murcia!H31+'otras CCAA'!H31</f>
        <v>32622.752</v>
      </c>
      <c r="J36" s="28">
        <f>aragon!I31+cmancha!I31+'castilla leon'!I31+cataluña!I31+extremadura!I31+'la rioja'!I31+murcia!I31+'otras CCAA'!I31</f>
        <v>31104.5</v>
      </c>
      <c r="K36" s="28">
        <f>aragon!J31+cmancha!J31+'castilla leon'!J31+cataluña!J31+extremadura!J31+'la rioja'!J31+murcia!J31+'otras CCAA'!J31</f>
        <v>27865</v>
      </c>
      <c r="L36" s="28">
        <f>aragon!K31+cmancha!K31+'castilla leon'!K31+cataluña!K31+extremadura!K31+'la rioja'!K31+murcia!K31+'otras CCAA'!K31</f>
        <v>33070.753510606512</v>
      </c>
      <c r="M36" s="28">
        <f>aragon!L31+cmancha!L31+'castilla leon'!L31+cataluña!L31+extremadura!L31+'la rioja'!L31+murcia!L31+'otras CCAA'!L31</f>
        <v>33906.718409236688</v>
      </c>
      <c r="N36" s="93">
        <f>aragon!M31+cmancha!M31+'castilla leon'!M31+cataluña!M31+extremadura!M31+'la rioja'!M31+murcia!M31+'otras CCAA'!M31</f>
        <v>26652</v>
      </c>
      <c r="O36" s="59">
        <f t="shared" si="7"/>
        <v>-0.2139610894123094</v>
      </c>
      <c r="P36" s="28">
        <f t="shared" si="8"/>
        <v>33447.617791984325</v>
      </c>
      <c r="Q36" s="59">
        <f t="shared" si="9"/>
        <v>-0.20317195186357592</v>
      </c>
      <c r="S36" s="23"/>
    </row>
    <row r="37" spans="2:20" x14ac:dyDescent="0.2">
      <c r="B37" s="12" t="s">
        <v>13</v>
      </c>
      <c r="C37" s="28">
        <f>aragon!B32+cmancha!B32+'castilla leon'!B32+cataluña!B32+extremadura!B32+'la rioja'!B32+murcia!B32+'otras CCAA'!B32</f>
        <v>35751.161999999997</v>
      </c>
      <c r="D37" s="28">
        <f>aragon!C32+cmancha!C32+'castilla leon'!C32+cataluña!C32+extremadura!C32+'la rioja'!C32+murcia!C32+'otras CCAA'!C32</f>
        <v>30680</v>
      </c>
      <c r="E37" s="28">
        <f>aragon!D32+cmancha!D32+'castilla leon'!D32+cataluña!D32+extremadura!D32+'la rioja'!D32+murcia!D32+'otras CCAA'!D32</f>
        <v>26913</v>
      </c>
      <c r="F37" s="28">
        <f>aragon!E32+cmancha!E32+'castilla leon'!E32+cataluña!E32+extremadura!E32+'la rioja'!E32+murcia!E32+'otras CCAA'!E32</f>
        <v>28607</v>
      </c>
      <c r="G37" s="28">
        <f>aragon!F32+cmancha!F32+'castilla leon'!F32+cataluña!F32+extremadura!F32+'la rioja'!F32+murcia!F32+'otras CCAA'!F32</f>
        <v>24227</v>
      </c>
      <c r="H37" s="28">
        <f>aragon!G32+cmancha!G32+'castilla leon'!G32+cataluña!G32+extremadura!G32+'la rioja'!G32+murcia!G32+'otras CCAA'!G32</f>
        <v>22770.813000000002</v>
      </c>
      <c r="I37" s="28">
        <f>aragon!H32+cmancha!H32+'castilla leon'!H32+cataluña!H32+extremadura!H32+'la rioja'!H32+murcia!H32+'otras CCAA'!H32</f>
        <v>23008.112000000001</v>
      </c>
      <c r="J37" s="28">
        <f>aragon!I32+cmancha!I32+'castilla leon'!I32+cataluña!I32+extremadura!I32+'la rioja'!I32+murcia!I32+'otras CCAA'!I32</f>
        <v>23729.200000000001</v>
      </c>
      <c r="K37" s="28">
        <f>aragon!J32+cmancha!J32+'castilla leon'!J32+cataluña!J32+extremadura!J32+'la rioja'!J32+murcia!J32+'otras CCAA'!J32</f>
        <v>19781</v>
      </c>
      <c r="L37" s="28">
        <f>aragon!K32+cmancha!K32+'castilla leon'!K32+cataluña!K32+extremadura!K32+'la rioja'!K32+murcia!K32+'otras CCAA'!K32</f>
        <v>22358.106662683</v>
      </c>
      <c r="M37" s="28">
        <f>aragon!L32+cmancha!L32+'castilla leon'!L32+cataluña!L32+extremadura!L32+'la rioja'!L32+murcia!L32+'otras CCAA'!L32</f>
        <v>18876.977421423991</v>
      </c>
      <c r="N37" s="93">
        <f>aragon!M32+cmancha!M32+'castilla leon'!M32+cataluña!M32+extremadura!M32+'la rioja'!M32+murcia!M32+'otras CCAA'!M32</f>
        <v>19171</v>
      </c>
      <c r="O37" s="112">
        <f t="shared" si="7"/>
        <v>1.5575723380498107E-2</v>
      </c>
      <c r="P37" s="28">
        <f t="shared" si="8"/>
        <v>24095.120908410703</v>
      </c>
      <c r="Q37" s="59">
        <f t="shared" si="9"/>
        <v>-0.20436174307354801</v>
      </c>
      <c r="S37" s="23"/>
    </row>
    <row r="38" spans="2:20" x14ac:dyDescent="0.2">
      <c r="B38" s="12" t="s">
        <v>14</v>
      </c>
      <c r="C38" s="28">
        <f>aragon!B33+cmancha!B33+'castilla leon'!B33+cataluña!B33+extremadura!B33+'la rioja'!B33+murcia!B33+'otras CCAA'!B33</f>
        <v>826</v>
      </c>
      <c r="D38" s="28">
        <f>aragon!C33+cmancha!C33+'castilla leon'!C33+cataluña!C33+extremadura!C33+'la rioja'!C33+murcia!C33+'otras CCAA'!C33</f>
        <v>776</v>
      </c>
      <c r="E38" s="28">
        <f>aragon!D33+cmancha!D33+'castilla leon'!D33+cataluña!D33+extremadura!D33+'la rioja'!D33+murcia!D33+'otras CCAA'!D33</f>
        <v>739</v>
      </c>
      <c r="F38" s="28">
        <f>aragon!E33+cmancha!E33+'castilla leon'!E33+cataluña!E33+extremadura!E33+'la rioja'!E33+murcia!E33+'otras CCAA'!E33</f>
        <v>661</v>
      </c>
      <c r="G38" s="28">
        <f>aragon!F33+cmancha!F33+'castilla leon'!F33+cataluña!F33+extremadura!F33+'la rioja'!F33+murcia!F33+'otras CCAA'!F33</f>
        <v>735</v>
      </c>
      <c r="H38" s="28">
        <f>aragon!G33+cmancha!G33+'castilla leon'!G33+cataluña!G33+extremadura!G33+'la rioja'!G33+murcia!G33+'otras CCAA'!G33</f>
        <v>759</v>
      </c>
      <c r="I38" s="28">
        <f>aragon!H33+cmancha!H33+'castilla leon'!H33+cataluña!H33+extremadura!H33+'la rioja'!H33+murcia!H33+'otras CCAA'!H33</f>
        <v>771</v>
      </c>
      <c r="J38" s="28">
        <f>aragon!I33+cmancha!I33+'castilla leon'!I33+cataluña!I33+extremadura!I33+'la rioja'!I33+murcia!I33+'otras CCAA'!I33</f>
        <v>777</v>
      </c>
      <c r="K38" s="28">
        <f>aragon!J33+cmancha!J33+'castilla leon'!J33+cataluña!J33+extremadura!J33+'la rioja'!J33+murcia!J33+'otras CCAA'!J33</f>
        <v>739</v>
      </c>
      <c r="L38" s="28">
        <f>aragon!K33+cmancha!K33+'castilla leon'!K33+cataluña!K33+extremadura!K33+'la rioja'!K33+murcia!K33+'otras CCAA'!K33</f>
        <v>829.86226471466989</v>
      </c>
      <c r="M38" s="28">
        <f>aragon!L33+cmancha!L33+'castilla leon'!L33+cataluña!L33+extremadura!L33+'la rioja'!L33+murcia!L33+'otras CCAA'!L33</f>
        <v>703</v>
      </c>
      <c r="N38" s="93">
        <f>aragon!M33+cmancha!M33+'castilla leon'!M33+cataluña!M33+extremadura!M33+'la rioja'!M33+murcia!M33+'otras CCAA'!M33</f>
        <v>763</v>
      </c>
      <c r="O38" s="112">
        <f t="shared" si="7"/>
        <v>8.5348506401137975E-2</v>
      </c>
      <c r="P38" s="28">
        <f t="shared" si="8"/>
        <v>748.98622647146692</v>
      </c>
      <c r="Q38" s="112">
        <f t="shared" si="9"/>
        <v>1.8710322077020121E-2</v>
      </c>
      <c r="S38" s="23"/>
    </row>
    <row r="39" spans="2:20" x14ac:dyDescent="0.2">
      <c r="B39" s="12" t="s">
        <v>15</v>
      </c>
      <c r="C39" s="28">
        <f>aragon!B34+cmancha!B34+'castilla leon'!B34+cataluña!B34+extremadura!B34+'la rioja'!B34+murcia!B34+'otras CCAA'!B34</f>
        <v>45618.039000000004</v>
      </c>
      <c r="D39" s="28">
        <f>aragon!C34+cmancha!C34+'castilla leon'!C34+cataluña!C34+extremadura!C34+'la rioja'!C34+murcia!C34+'otras CCAA'!C34</f>
        <v>34444</v>
      </c>
      <c r="E39" s="28">
        <f>aragon!D34+cmancha!D34+'castilla leon'!D34+cataluña!D34+extremadura!D34+'la rioja'!D34+murcia!D34+'otras CCAA'!D34</f>
        <v>27273</v>
      </c>
      <c r="F39" s="28">
        <f>aragon!E34+cmancha!E34+'castilla leon'!E34+cataluña!E34+extremadura!E34+'la rioja'!E34+murcia!E34+'otras CCAA'!E34</f>
        <v>31718</v>
      </c>
      <c r="G39" s="28">
        <f>aragon!F34+cmancha!F34+'castilla leon'!F34+cataluña!F34+extremadura!F34+'la rioja'!F34+murcia!F34+'otras CCAA'!F34</f>
        <v>25684</v>
      </c>
      <c r="H39" s="28">
        <f>aragon!G34+cmancha!G34+'castilla leon'!G34+cataluña!G34+extremadura!G34+'la rioja'!G34+murcia!G34+'otras CCAA'!G34</f>
        <v>26761.85</v>
      </c>
      <c r="I39" s="28">
        <f>aragon!H34+cmancha!H34+'castilla leon'!H34+cataluña!H34+extremadura!H34+'la rioja'!H34+murcia!H34+'otras CCAA'!H34</f>
        <v>24042.633999999998</v>
      </c>
      <c r="J39" s="28">
        <f>aragon!I34+cmancha!I34+'castilla leon'!I34+cataluña!I34+extremadura!I34+'la rioja'!I34+murcia!I34+'otras CCAA'!I34</f>
        <v>28145</v>
      </c>
      <c r="K39" s="28">
        <f>aragon!J34+cmancha!J34+'castilla leon'!J34+cataluña!J34+extremadura!J34+'la rioja'!J34+murcia!J34+'otras CCAA'!J34</f>
        <v>18032</v>
      </c>
      <c r="L39" s="28">
        <f>aragon!K34+cmancha!K34+'castilla leon'!K34+cataluña!K34+extremadura!K34+'la rioja'!K34+murcia!K34+'otras CCAA'!K34</f>
        <v>28204.838661487898</v>
      </c>
      <c r="M39" s="28">
        <f>aragon!L34+cmancha!L34+'castilla leon'!L34+cataluña!L34+extremadura!L34+'la rioja'!L34+murcia!L34+'otras CCAA'!L34</f>
        <v>20267.509856745779</v>
      </c>
      <c r="N39" s="93">
        <f>aragon!M34+cmancha!M34+'castilla leon'!M34+cataluña!M34+extremadura!M34+'la rioja'!M34+murcia!M34+'otras CCAA'!M34</f>
        <v>25628</v>
      </c>
      <c r="O39" s="112">
        <f t="shared" si="7"/>
        <v>0.26448686499442114</v>
      </c>
      <c r="P39" s="28">
        <f t="shared" si="8"/>
        <v>26457.28325182337</v>
      </c>
      <c r="Q39" s="59">
        <f t="shared" si="9"/>
        <v>-3.1344233038976814E-2</v>
      </c>
      <c r="S39" s="23"/>
    </row>
    <row r="40" spans="2:20" x14ac:dyDescent="0.2">
      <c r="B40" s="12" t="s">
        <v>16</v>
      </c>
      <c r="C40" s="28">
        <f>aragon!B35+cmancha!B35+'castilla leon'!B35+cataluña!B35+extremadura!B35+'la rioja'!B35+murcia!B35+'otras CCAA'!B35</f>
        <v>49384.800999999999</v>
      </c>
      <c r="D40" s="28">
        <f>aragon!C35+cmancha!C35+'castilla leon'!C35+cataluña!C35+extremadura!C35+'la rioja'!C35+murcia!C35+'otras CCAA'!C35</f>
        <v>33901</v>
      </c>
      <c r="E40" s="28">
        <f>aragon!D35+cmancha!D35+'castilla leon'!D35+cataluña!D35+extremadura!D35+'la rioja'!D35+murcia!D35+'otras CCAA'!D35</f>
        <v>28316</v>
      </c>
      <c r="F40" s="28">
        <f>aragon!E35+cmancha!E35+'castilla leon'!E35+cataluña!E35+extremadura!E35+'la rioja'!E35+murcia!E35+'otras CCAA'!E35</f>
        <v>29424</v>
      </c>
      <c r="G40" s="28">
        <f>aragon!F35+cmancha!F35+'castilla leon'!F35+cataluña!F35+extremadura!F35+'la rioja'!F35+murcia!F35+'otras CCAA'!F35</f>
        <v>24995</v>
      </c>
      <c r="H40" s="28">
        <f>aragon!G35+cmancha!G35+'castilla leon'!G35+cataluña!G35+extremadura!G35+'la rioja'!G35+murcia!G35+'otras CCAA'!G35</f>
        <v>30308.560000000001</v>
      </c>
      <c r="I40" s="28">
        <f>aragon!H35+cmancha!H35+'castilla leon'!H35+cataluña!H35+extremadura!H35+'la rioja'!H35+murcia!H35+'otras CCAA'!H35</f>
        <v>30495.200000000001</v>
      </c>
      <c r="J40" s="28">
        <f>aragon!I35+cmancha!I35+'castilla leon'!I35+cataluña!I35+extremadura!I35+'la rioja'!I35+murcia!I35+'otras CCAA'!I35</f>
        <v>28922</v>
      </c>
      <c r="K40" s="28">
        <f>aragon!J35+cmancha!J35+'castilla leon'!J35+cataluña!J35+extremadura!J35+'la rioja'!J35+murcia!J35+'otras CCAA'!J35</f>
        <v>20533</v>
      </c>
      <c r="L40" s="28">
        <f>aragon!K35+cmancha!K35+'castilla leon'!K35+cataluña!K35+extremadura!K35+'la rioja'!K35+murcia!K35+'otras CCAA'!K35</f>
        <v>24302.142216910666</v>
      </c>
      <c r="M40" s="28">
        <f>aragon!L35+cmancha!L35+'castilla leon'!L35+cataluña!L35+extremadura!L35+'la rioja'!L35+murcia!L35+'otras CCAA'!L35</f>
        <v>20120.4815052384</v>
      </c>
      <c r="N40" s="93">
        <f>aragon!M35+cmancha!M35+'castilla leon'!M35+cataluña!M35+extremadura!M35+'la rioja'!M35+murcia!M35+'otras CCAA'!M35</f>
        <v>22700</v>
      </c>
      <c r="O40" s="112">
        <f t="shared" si="7"/>
        <v>0.12820361650341311</v>
      </c>
      <c r="P40" s="28">
        <f t="shared" si="8"/>
        <v>27131.738372214906</v>
      </c>
      <c r="Q40" s="59">
        <f t="shared" si="9"/>
        <v>-0.16334148263619425</v>
      </c>
      <c r="S40" s="23"/>
    </row>
    <row r="41" spans="2:20" s="3" customFormat="1" ht="10.5" x14ac:dyDescent="0.25">
      <c r="B41" s="11" t="s">
        <v>8</v>
      </c>
      <c r="C41" s="29">
        <f t="shared" ref="C41:N41" si="10">SUM(C34:C40)</f>
        <v>397476.81799999997</v>
      </c>
      <c r="D41" s="29">
        <f t="shared" si="10"/>
        <v>344339</v>
      </c>
      <c r="E41" s="29">
        <f t="shared" si="10"/>
        <v>310716</v>
      </c>
      <c r="F41" s="29">
        <f t="shared" si="10"/>
        <v>330858</v>
      </c>
      <c r="G41" s="29">
        <f t="shared" si="10"/>
        <v>298333</v>
      </c>
      <c r="H41" s="29">
        <f t="shared" si="10"/>
        <v>312827.52099999995</v>
      </c>
      <c r="I41" s="29">
        <f t="shared" si="10"/>
        <v>306707.13800000004</v>
      </c>
      <c r="J41" s="29">
        <f t="shared" si="10"/>
        <v>308743.2</v>
      </c>
      <c r="K41" s="29">
        <f t="shared" si="10"/>
        <v>235897</v>
      </c>
      <c r="L41" s="29">
        <f>aragon!K36+cmancha!K36+'castilla leon'!K36+cataluña!K36+extremadura!K36+'la rioja'!K36+murcia!K36+'otras CCAA'!K36</f>
        <v>286422</v>
      </c>
      <c r="M41" s="29">
        <f>aragon!L36+cmancha!L36+'castilla leon'!L36+cataluña!L36+extremadura!L36+'la rioja'!L36+murcia!L36+'otras CCAA'!L36</f>
        <v>223170</v>
      </c>
      <c r="N41" s="164">
        <f>aragon!M36+cmancha!M36+'castilla leon'!M36+cataluña!M36+extremadura!M36+'la rioja'!M36+murcia!M36+'otras CCAA'!M36</f>
        <v>246613</v>
      </c>
      <c r="O41" s="113">
        <f t="shared" si="7"/>
        <v>0.10504548102343506</v>
      </c>
      <c r="P41" s="29">
        <f>AVERAGE(D41:M41)</f>
        <v>295801.28590000002</v>
      </c>
      <c r="Q41" s="109">
        <f t="shared" si="9"/>
        <v>-0.16628827609839683</v>
      </c>
      <c r="S41" s="118"/>
      <c r="T41" s="109"/>
    </row>
    <row r="42" spans="2:20" s="3" customFormat="1" ht="10.5" x14ac:dyDescent="0.25">
      <c r="C42" s="15"/>
      <c r="D42" s="15"/>
      <c r="E42" s="15"/>
      <c r="F42" s="15"/>
      <c r="G42" s="15"/>
      <c r="H42" s="15"/>
      <c r="I42" s="16"/>
      <c r="J42" s="16"/>
      <c r="K42" s="16"/>
      <c r="L42" s="16"/>
      <c r="M42" s="16"/>
      <c r="N42" s="16"/>
      <c r="O42" s="16"/>
      <c r="P42" s="17"/>
      <c r="Q42" s="15"/>
    </row>
    <row r="43" spans="2:20" x14ac:dyDescent="0.2">
      <c r="B43" s="144" t="s">
        <v>70</v>
      </c>
      <c r="C43" s="145"/>
      <c r="D43" s="145"/>
      <c r="E43" s="145"/>
      <c r="F43" s="145"/>
      <c r="G43" s="145"/>
      <c r="H43" s="145"/>
      <c r="I43" s="145"/>
      <c r="J43" s="145"/>
      <c r="K43" s="145"/>
      <c r="L43" s="145"/>
      <c r="M43" s="145"/>
      <c r="N43" s="145"/>
      <c r="O43" s="146"/>
      <c r="P43" s="20"/>
      <c r="Q43" s="21"/>
    </row>
    <row r="44" spans="2:20" ht="13.5" customHeight="1" x14ac:dyDescent="0.2">
      <c r="B44" s="147"/>
      <c r="C44" s="148"/>
      <c r="D44" s="148"/>
      <c r="E44" s="148"/>
      <c r="F44" s="148"/>
      <c r="G44" s="148"/>
      <c r="H44" s="148"/>
      <c r="I44" s="148"/>
      <c r="J44" s="148"/>
      <c r="K44" s="148"/>
      <c r="L44" s="148"/>
      <c r="M44" s="148"/>
      <c r="N44" s="148"/>
      <c r="O44" s="149"/>
      <c r="P44" s="20"/>
      <c r="Q44" s="21"/>
    </row>
    <row r="45" spans="2:20" ht="12.75" customHeight="1" x14ac:dyDescent="0.25">
      <c r="B45" s="123" t="s">
        <v>45</v>
      </c>
      <c r="C45" s="124"/>
      <c r="D45" s="124"/>
      <c r="E45" s="124"/>
      <c r="F45" s="124"/>
      <c r="G45" s="124"/>
      <c r="H45" s="124"/>
      <c r="I45" s="124"/>
      <c r="J45" s="124"/>
      <c r="K45" s="124"/>
      <c r="L45" s="124"/>
      <c r="M45" s="124"/>
      <c r="N45" s="124"/>
      <c r="O45" s="125"/>
      <c r="P45" s="20"/>
      <c r="Q45" s="21"/>
    </row>
    <row r="46" spans="2:20" ht="20.25" customHeight="1" x14ac:dyDescent="0.25">
      <c r="B46" s="26" t="s">
        <v>47</v>
      </c>
      <c r="C46" s="62">
        <v>2014</v>
      </c>
      <c r="D46" s="62">
        <v>2015</v>
      </c>
      <c r="E46" s="62">
        <v>2016</v>
      </c>
      <c r="F46" s="62">
        <v>2017</v>
      </c>
      <c r="G46" s="62">
        <v>2018</v>
      </c>
      <c r="H46" s="62">
        <v>2019</v>
      </c>
      <c r="I46" s="62">
        <v>2020</v>
      </c>
      <c r="J46" s="62">
        <v>2021</v>
      </c>
      <c r="K46" s="62">
        <v>2022</v>
      </c>
      <c r="L46" s="62">
        <v>2023</v>
      </c>
      <c r="M46" s="62">
        <v>2024</v>
      </c>
      <c r="N46" s="75" t="s">
        <v>66</v>
      </c>
      <c r="O46" s="79" t="s">
        <v>17</v>
      </c>
      <c r="Q46" s="119"/>
      <c r="R46" s="120"/>
    </row>
    <row r="47" spans="2:20" ht="10.5" x14ac:dyDescent="0.25">
      <c r="B47" s="11" t="s">
        <v>27</v>
      </c>
      <c r="C47" s="28">
        <f>aragon!B36</f>
        <v>64500.818000000007</v>
      </c>
      <c r="D47" s="28">
        <f>aragon!C36</f>
        <v>60156</v>
      </c>
      <c r="E47" s="28">
        <f>aragon!D36</f>
        <v>43467</v>
      </c>
      <c r="F47" s="28">
        <f>aragon!E36</f>
        <v>52820</v>
      </c>
      <c r="G47" s="28">
        <f>aragon!F36</f>
        <v>48715</v>
      </c>
      <c r="H47" s="28">
        <f>aragon!G36</f>
        <v>40031.520999999993</v>
      </c>
      <c r="I47" s="28">
        <f>aragon!H36</f>
        <v>38821.137999999999</v>
      </c>
      <c r="J47" s="28">
        <f>aragon!I36</f>
        <v>45879.199999999997</v>
      </c>
      <c r="K47" s="28">
        <f>aragon!J36</f>
        <v>32300</v>
      </c>
      <c r="L47" s="28">
        <f>aragon!K36</f>
        <v>38216</v>
      </c>
      <c r="M47" s="28">
        <f>aragon!L36</f>
        <v>39238</v>
      </c>
      <c r="N47" s="76">
        <f>aragon!M36</f>
        <v>31689</v>
      </c>
      <c r="O47" s="59">
        <f>(N47-M47)/M47</f>
        <v>-0.19239003007288852</v>
      </c>
      <c r="Q47" s="4"/>
      <c r="R47" s="23"/>
      <c r="S47" s="2"/>
    </row>
    <row r="48" spans="2:20" ht="10.5" x14ac:dyDescent="0.25">
      <c r="B48" s="11" t="s">
        <v>49</v>
      </c>
      <c r="C48" s="28">
        <f>cmancha!B36</f>
        <v>250</v>
      </c>
      <c r="D48" s="28">
        <f>cmancha!C36</f>
        <v>244</v>
      </c>
      <c r="E48" s="28">
        <f>cmancha!D36</f>
        <v>222</v>
      </c>
      <c r="F48" s="28">
        <f>cmancha!E36</f>
        <v>225</v>
      </c>
      <c r="G48" s="28">
        <f>cmancha!F36</f>
        <v>180</v>
      </c>
      <c r="H48" s="28">
        <f>cmancha!G36</f>
        <v>180</v>
      </c>
      <c r="I48" s="88">
        <f>cmancha!H36</f>
        <v>200</v>
      </c>
      <c r="J48" s="87">
        <f>cmancha!I36</f>
        <v>300</v>
      </c>
      <c r="K48" s="28">
        <f>cmancha!J36</f>
        <v>236</v>
      </c>
      <c r="L48" s="28">
        <f>cmancha!K36</f>
        <v>103</v>
      </c>
      <c r="M48" s="28">
        <f>cmancha!L36</f>
        <v>343</v>
      </c>
      <c r="N48" s="76">
        <f>cmancha!M36</f>
        <v>519</v>
      </c>
      <c r="O48" s="112">
        <f t="shared" ref="O48:O55" si="11">(N48-M48)/M48</f>
        <v>0.51311953352769679</v>
      </c>
      <c r="Q48" s="4"/>
      <c r="R48" s="23"/>
      <c r="S48" s="2"/>
    </row>
    <row r="49" spans="2:19" ht="10.5" x14ac:dyDescent="0.25">
      <c r="B49" s="11" t="s">
        <v>30</v>
      </c>
      <c r="C49" s="28">
        <f>'castilla leon'!B36</f>
        <v>15377</v>
      </c>
      <c r="D49" s="28">
        <f>'castilla leon'!C36</f>
        <v>15983</v>
      </c>
      <c r="E49" s="28">
        <f>'castilla leon'!D36</f>
        <v>12218</v>
      </c>
      <c r="F49" s="28">
        <f>'castilla leon'!E36</f>
        <v>3220</v>
      </c>
      <c r="G49" s="28">
        <f>'castilla leon'!F36</f>
        <v>16657</v>
      </c>
      <c r="H49" s="28">
        <f>'castilla leon'!G36</f>
        <v>13789</v>
      </c>
      <c r="I49" s="88">
        <f>'castilla leon'!H36</f>
        <v>11672</v>
      </c>
      <c r="J49" s="87">
        <f>'castilla leon'!I36</f>
        <v>12633</v>
      </c>
      <c r="K49" s="28">
        <f>'castilla leon'!J36</f>
        <v>12715</v>
      </c>
      <c r="L49" s="28">
        <f>'castilla leon'!K36</f>
        <v>16472</v>
      </c>
      <c r="M49" s="28">
        <f>'castilla leon'!L36</f>
        <v>15334</v>
      </c>
      <c r="N49" s="76">
        <f>'castilla leon'!M36</f>
        <v>16498</v>
      </c>
      <c r="O49" s="112">
        <f t="shared" si="11"/>
        <v>7.59097430546498E-2</v>
      </c>
      <c r="Q49" s="4"/>
      <c r="R49" s="23"/>
      <c r="S49" s="2"/>
    </row>
    <row r="50" spans="2:19" ht="10.5" x14ac:dyDescent="0.25">
      <c r="B50" s="11" t="s">
        <v>26</v>
      </c>
      <c r="C50" s="28">
        <f>cataluña!B36</f>
        <v>198276</v>
      </c>
      <c r="D50" s="28">
        <f>cataluña!C36</f>
        <v>147729</v>
      </c>
      <c r="E50" s="28">
        <f>cataluña!D36</f>
        <v>138319</v>
      </c>
      <c r="F50" s="28">
        <f>cataluña!E36</f>
        <v>151847</v>
      </c>
      <c r="G50" s="28">
        <f>cataluña!F36</f>
        <v>129062</v>
      </c>
      <c r="H50" s="28">
        <f>cataluña!G36</f>
        <v>141163</v>
      </c>
      <c r="I50" s="88">
        <f>cataluña!H36</f>
        <v>138050</v>
      </c>
      <c r="J50" s="87">
        <f>cataluña!I36</f>
        <v>132160</v>
      </c>
      <c r="K50" s="28">
        <f>cataluña!J36</f>
        <v>96100</v>
      </c>
      <c r="L50" s="28">
        <f>cataluña!K36</f>
        <v>120754</v>
      </c>
      <c r="M50" s="28">
        <f>cataluña!L36</f>
        <v>73215</v>
      </c>
      <c r="N50" s="76">
        <f>cataluña!M36</f>
        <v>107728</v>
      </c>
      <c r="O50" s="112">
        <f t="shared" si="11"/>
        <v>0.47139247421976371</v>
      </c>
      <c r="Q50" s="121"/>
      <c r="R50" s="59"/>
      <c r="S50" s="2"/>
    </row>
    <row r="51" spans="2:19" ht="10.5" x14ac:dyDescent="0.25">
      <c r="B51" s="11" t="s">
        <v>31</v>
      </c>
      <c r="C51" s="28">
        <f>extremadura!B36</f>
        <v>7835</v>
      </c>
      <c r="D51" s="28">
        <f>extremadura!C36</f>
        <v>5782</v>
      </c>
      <c r="E51" s="28">
        <f>extremadura!D36</f>
        <v>5001</v>
      </c>
      <c r="F51" s="28">
        <f>extremadura!E36</f>
        <v>4103</v>
      </c>
      <c r="G51" s="28">
        <f>extremadura!F36</f>
        <v>3012</v>
      </c>
      <c r="H51" s="28">
        <f>extremadura!G36</f>
        <v>6000</v>
      </c>
      <c r="I51" s="88">
        <f>extremadura!H36</f>
        <v>8750</v>
      </c>
      <c r="J51" s="88">
        <f>extremadura!I36</f>
        <v>8380</v>
      </c>
      <c r="K51" s="28">
        <f>extremadura!J36</f>
        <v>5692</v>
      </c>
      <c r="L51" s="28">
        <f>extremadura!K36</f>
        <v>5050</v>
      </c>
      <c r="M51" s="28">
        <f>extremadura!L36</f>
        <v>5218</v>
      </c>
      <c r="N51" s="76">
        <f>extremadura!M36</f>
        <v>5500</v>
      </c>
      <c r="O51" s="112">
        <f t="shared" si="11"/>
        <v>5.4043694902261401E-2</v>
      </c>
      <c r="Q51" s="4"/>
      <c r="R51" s="23"/>
      <c r="S51" s="2"/>
    </row>
    <row r="52" spans="2:19" ht="10.5" x14ac:dyDescent="0.25">
      <c r="B52" s="11" t="s">
        <v>29</v>
      </c>
      <c r="C52" s="28">
        <f>'la rioja'!B36</f>
        <v>55838</v>
      </c>
      <c r="D52" s="28">
        <f>'la rioja'!C36</f>
        <v>56920</v>
      </c>
      <c r="E52" s="28">
        <f>'la rioja'!D36</f>
        <v>57897</v>
      </c>
      <c r="F52" s="28">
        <f>'la rioja'!E36</f>
        <v>56890</v>
      </c>
      <c r="G52" s="28">
        <f>'la rioja'!F36</f>
        <v>55716</v>
      </c>
      <c r="H52" s="28">
        <f>'la rioja'!G36</f>
        <v>52404</v>
      </c>
      <c r="I52" s="28">
        <f>'la rioja'!H36</f>
        <v>54300</v>
      </c>
      <c r="J52" s="28">
        <f>'la rioja'!I36</f>
        <v>55718</v>
      </c>
      <c r="K52" s="28">
        <f>'la rioja'!J36</f>
        <v>40432</v>
      </c>
      <c r="L52" s="28">
        <f>'la rioja'!K36</f>
        <v>48500</v>
      </c>
      <c r="M52" s="28">
        <f>'la rioja'!L36</f>
        <v>36970.999999999993</v>
      </c>
      <c r="N52" s="76">
        <f>'la rioja'!M36</f>
        <v>39247</v>
      </c>
      <c r="O52" s="112">
        <f t="shared" si="11"/>
        <v>6.1561764626328952E-2</v>
      </c>
      <c r="Q52" s="4"/>
      <c r="R52" s="23"/>
      <c r="S52" s="2"/>
    </row>
    <row r="53" spans="2:19" ht="10.5" x14ac:dyDescent="0.25">
      <c r="B53" s="11" t="s">
        <v>28</v>
      </c>
      <c r="C53" s="28">
        <f>murcia!B36</f>
        <v>24050</v>
      </c>
      <c r="D53" s="28">
        <f>murcia!C36</f>
        <v>27900</v>
      </c>
      <c r="E53" s="28">
        <f>murcia!D36</f>
        <v>25222</v>
      </c>
      <c r="F53" s="28">
        <f>murcia!E36</f>
        <v>30200</v>
      </c>
      <c r="G53" s="28">
        <f>murcia!F36</f>
        <v>17288</v>
      </c>
      <c r="H53" s="28">
        <f>murcia!G36</f>
        <v>25925</v>
      </c>
      <c r="I53" s="28">
        <f>murcia!H36</f>
        <v>20850</v>
      </c>
      <c r="J53" s="28">
        <f>murcia!I36</f>
        <v>19790</v>
      </c>
      <c r="K53" s="28">
        <f>murcia!J36</f>
        <v>17140</v>
      </c>
      <c r="L53" s="28">
        <f>murcia!K36</f>
        <v>20880</v>
      </c>
      <c r="M53" s="28">
        <f>murcia!L36</f>
        <v>22250</v>
      </c>
      <c r="N53" s="76">
        <f>murcia!M36</f>
        <v>13155</v>
      </c>
      <c r="O53" s="59">
        <f t="shared" si="11"/>
        <v>-0.40876404494382024</v>
      </c>
      <c r="Q53" s="4"/>
      <c r="R53" s="23"/>
      <c r="S53" s="2"/>
    </row>
    <row r="54" spans="2:19" ht="10.5" x14ac:dyDescent="0.25">
      <c r="B54" s="11" t="s">
        <v>32</v>
      </c>
      <c r="C54" s="28">
        <f>'otras CCAA'!B36</f>
        <v>31350</v>
      </c>
      <c r="D54" s="28">
        <f>'otras CCAA'!C36</f>
        <v>29625</v>
      </c>
      <c r="E54" s="28">
        <f>'otras CCAA'!D36</f>
        <v>28370</v>
      </c>
      <c r="F54" s="28">
        <f>'otras CCAA'!E36</f>
        <v>31553</v>
      </c>
      <c r="G54" s="28">
        <f>'otras CCAA'!F36</f>
        <v>27683</v>
      </c>
      <c r="H54" s="28">
        <f>'otras CCAA'!G36</f>
        <v>33335</v>
      </c>
      <c r="I54" s="28">
        <f>'otras CCAA'!H36</f>
        <v>34064</v>
      </c>
      <c r="J54" s="28">
        <f>'otras CCAA'!I36</f>
        <v>33883</v>
      </c>
      <c r="K54" s="28">
        <f>'otras CCAA'!J36</f>
        <v>31282</v>
      </c>
      <c r="L54" s="28">
        <f>'otras CCAA'!K36</f>
        <v>36447</v>
      </c>
      <c r="M54" s="28">
        <f>'otras CCAA'!L36</f>
        <v>30601</v>
      </c>
      <c r="N54" s="76">
        <f>'otras CCAA'!M36</f>
        <v>32277</v>
      </c>
      <c r="O54" s="112">
        <f t="shared" si="11"/>
        <v>5.4769451978693505E-2</v>
      </c>
      <c r="Q54" s="4"/>
      <c r="R54" s="23"/>
      <c r="S54" s="2"/>
    </row>
    <row r="55" spans="2:19" ht="10.5" x14ac:dyDescent="0.25">
      <c r="B55" s="11" t="s">
        <v>8</v>
      </c>
      <c r="C55" s="27">
        <f t="shared" ref="C55:N55" si="12">SUM(C47:C54)</f>
        <v>397476.81799999997</v>
      </c>
      <c r="D55" s="56">
        <f t="shared" si="12"/>
        <v>344339</v>
      </c>
      <c r="E55" s="55">
        <f t="shared" si="12"/>
        <v>310716</v>
      </c>
      <c r="F55" s="56">
        <f t="shared" si="12"/>
        <v>330858</v>
      </c>
      <c r="G55" s="56">
        <f t="shared" si="12"/>
        <v>298313</v>
      </c>
      <c r="H55" s="56">
        <f t="shared" si="12"/>
        <v>312827.52100000001</v>
      </c>
      <c r="I55" s="56">
        <f t="shared" si="12"/>
        <v>306707.13800000004</v>
      </c>
      <c r="J55" s="56">
        <f t="shared" si="12"/>
        <v>308743.2</v>
      </c>
      <c r="K55" s="27">
        <f t="shared" si="12"/>
        <v>235897</v>
      </c>
      <c r="L55" s="27">
        <f t="shared" si="12"/>
        <v>286422</v>
      </c>
      <c r="M55" s="27">
        <f t="shared" si="12"/>
        <v>223170</v>
      </c>
      <c r="N55" s="105">
        <f t="shared" si="12"/>
        <v>246613</v>
      </c>
      <c r="O55" s="113">
        <f t="shared" si="11"/>
        <v>0.10504548102343506</v>
      </c>
      <c r="Q55" s="4"/>
      <c r="R55" s="23"/>
      <c r="S55" s="2"/>
    </row>
    <row r="56" spans="2:19" x14ac:dyDescent="0.2">
      <c r="N56" s="8"/>
    </row>
    <row r="58" spans="2:19" ht="10.5" x14ac:dyDescent="0.25">
      <c r="C58" s="126" t="s">
        <v>57</v>
      </c>
      <c r="D58" s="127"/>
      <c r="E58" s="127"/>
      <c r="F58" s="127"/>
      <c r="G58" s="127"/>
      <c r="H58" s="127"/>
      <c r="I58" s="127"/>
      <c r="J58" s="127"/>
      <c r="K58" s="127"/>
    </row>
    <row r="59" spans="2:19" ht="10.5" x14ac:dyDescent="0.25">
      <c r="C59" s="128" t="s">
        <v>55</v>
      </c>
      <c r="D59" s="129"/>
      <c r="E59" s="129"/>
      <c r="F59" s="129"/>
      <c r="G59" s="129"/>
      <c r="H59" s="129"/>
      <c r="I59" s="129"/>
      <c r="J59" s="129"/>
      <c r="K59" s="129"/>
    </row>
    <row r="60" spans="2:19" ht="21" x14ac:dyDescent="0.25">
      <c r="B60" s="10" t="s">
        <v>47</v>
      </c>
      <c r="C60" s="62">
        <v>2016</v>
      </c>
      <c r="D60" s="62">
        <v>2017</v>
      </c>
      <c r="E60" s="62">
        <v>2018</v>
      </c>
      <c r="F60" s="62">
        <v>2019</v>
      </c>
      <c r="G60" s="62">
        <v>2020</v>
      </c>
      <c r="H60" s="62">
        <v>2021</v>
      </c>
      <c r="I60" s="62">
        <v>2022</v>
      </c>
      <c r="J60" s="62">
        <v>2023</v>
      </c>
      <c r="K60" s="62">
        <v>2024</v>
      </c>
      <c r="L60" s="75" t="s">
        <v>71</v>
      </c>
    </row>
    <row r="61" spans="2:19" ht="10.5" x14ac:dyDescent="0.25">
      <c r="B61" s="11" t="s">
        <v>27</v>
      </c>
      <c r="C61" s="87">
        <v>3510</v>
      </c>
      <c r="D61" s="87">
        <v>3374</v>
      </c>
      <c r="E61" s="87">
        <v>3240</v>
      </c>
      <c r="F61" s="87">
        <v>3127</v>
      </c>
      <c r="G61" s="28">
        <v>2883</v>
      </c>
      <c r="H61" s="28">
        <v>2755</v>
      </c>
      <c r="I61" s="28">
        <v>2652</v>
      </c>
      <c r="J61" s="28">
        <v>2553</v>
      </c>
      <c r="K61" s="28">
        <v>2444</v>
      </c>
      <c r="L61" s="76">
        <v>2185.79</v>
      </c>
    </row>
    <row r="62" spans="2:19" ht="10.5" x14ac:dyDescent="0.25">
      <c r="B62" s="11" t="s">
        <v>49</v>
      </c>
      <c r="C62" s="87">
        <v>47.19</v>
      </c>
      <c r="D62" s="87">
        <v>47.19</v>
      </c>
      <c r="E62" s="87">
        <v>47.19</v>
      </c>
      <c r="F62" s="87">
        <v>43.9</v>
      </c>
      <c r="G62" s="28">
        <v>41</v>
      </c>
      <c r="H62" s="28">
        <v>41</v>
      </c>
      <c r="I62" s="28">
        <v>31</v>
      </c>
      <c r="J62" s="28">
        <v>40</v>
      </c>
      <c r="K62" s="28">
        <v>43</v>
      </c>
      <c r="L62" s="76">
        <v>47</v>
      </c>
    </row>
    <row r="63" spans="2:19" ht="10.5" x14ac:dyDescent="0.25">
      <c r="B63" s="11" t="s">
        <v>30</v>
      </c>
      <c r="C63" s="87">
        <v>1755</v>
      </c>
      <c r="D63" s="87">
        <v>1755</v>
      </c>
      <c r="E63" s="87">
        <v>1755</v>
      </c>
      <c r="F63" s="87">
        <v>1755</v>
      </c>
      <c r="G63" s="28">
        <v>2024</v>
      </c>
      <c r="H63" s="28">
        <v>2072</v>
      </c>
      <c r="I63" s="28">
        <v>1976</v>
      </c>
      <c r="J63" s="28">
        <v>1479</v>
      </c>
      <c r="K63" s="28">
        <v>1711</v>
      </c>
      <c r="L63" s="76">
        <v>1564</v>
      </c>
    </row>
    <row r="64" spans="2:19" ht="10.5" x14ac:dyDescent="0.25">
      <c r="B64" s="11" t="s">
        <v>26</v>
      </c>
      <c r="C64" s="87">
        <v>9784</v>
      </c>
      <c r="D64" s="87">
        <v>10030</v>
      </c>
      <c r="E64" s="87">
        <v>9852</v>
      </c>
      <c r="F64" s="87">
        <v>9451</v>
      </c>
      <c r="G64" s="28">
        <v>9398</v>
      </c>
      <c r="H64" s="28">
        <v>9275</v>
      </c>
      <c r="I64" s="28">
        <v>9229</v>
      </c>
      <c r="J64" s="28">
        <v>9275</v>
      </c>
      <c r="K64" s="28">
        <v>8709</v>
      </c>
      <c r="L64" s="76">
        <v>8538</v>
      </c>
    </row>
    <row r="65" spans="2:12" ht="10.5" x14ac:dyDescent="0.25">
      <c r="B65" s="11" t="s">
        <v>31</v>
      </c>
      <c r="C65" s="87"/>
      <c r="D65" s="87"/>
      <c r="E65" s="87">
        <v>22</v>
      </c>
      <c r="F65" s="87">
        <v>22</v>
      </c>
      <c r="G65" s="28">
        <v>22</v>
      </c>
      <c r="H65" s="28">
        <v>22</v>
      </c>
      <c r="I65" s="28">
        <v>22</v>
      </c>
      <c r="J65" s="28">
        <v>22</v>
      </c>
      <c r="K65" s="28">
        <v>22</v>
      </c>
      <c r="L65" s="76">
        <v>22</v>
      </c>
    </row>
    <row r="66" spans="2:12" ht="10.5" x14ac:dyDescent="0.25">
      <c r="B66" s="11" t="s">
        <v>29</v>
      </c>
      <c r="C66" s="87">
        <v>442</v>
      </c>
      <c r="D66" s="87">
        <v>466</v>
      </c>
      <c r="E66" s="87">
        <v>452</v>
      </c>
      <c r="F66" s="87">
        <v>363</v>
      </c>
      <c r="G66" s="28">
        <v>387</v>
      </c>
      <c r="H66" s="28">
        <v>397</v>
      </c>
      <c r="I66" s="28">
        <v>379</v>
      </c>
      <c r="J66" s="28">
        <v>409</v>
      </c>
      <c r="K66" s="28">
        <v>429</v>
      </c>
      <c r="L66" s="76">
        <v>403</v>
      </c>
    </row>
    <row r="67" spans="2:12" ht="10.5" x14ac:dyDescent="0.25">
      <c r="B67" s="11" t="s">
        <v>28</v>
      </c>
      <c r="C67" s="87">
        <v>70</v>
      </c>
      <c r="D67" s="87">
        <v>70</v>
      </c>
      <c r="E67" s="87">
        <v>65</v>
      </c>
      <c r="F67" s="87">
        <v>64</v>
      </c>
      <c r="G67" s="28">
        <v>66</v>
      </c>
      <c r="H67" s="28">
        <v>74</v>
      </c>
      <c r="I67" s="28">
        <v>60</v>
      </c>
      <c r="J67" s="28">
        <v>52</v>
      </c>
      <c r="K67" s="28">
        <v>42</v>
      </c>
      <c r="L67" s="76">
        <v>42</v>
      </c>
    </row>
    <row r="68" spans="2:12" ht="10.5" x14ac:dyDescent="0.25">
      <c r="B68" s="11" t="s">
        <v>32</v>
      </c>
      <c r="C68" s="87">
        <v>1959</v>
      </c>
      <c r="D68" s="87">
        <v>1986</v>
      </c>
      <c r="E68" s="87">
        <v>1967</v>
      </c>
      <c r="F68" s="87">
        <v>1975</v>
      </c>
      <c r="G68" s="28">
        <v>2145</v>
      </c>
      <c r="H68" s="28">
        <v>3224</v>
      </c>
      <c r="I68" s="28">
        <v>3636</v>
      </c>
      <c r="J68" s="28">
        <v>4765</v>
      </c>
      <c r="K68" s="28">
        <v>4022</v>
      </c>
      <c r="L68" s="76">
        <v>4510</v>
      </c>
    </row>
    <row r="69" spans="2:12" ht="10.5" x14ac:dyDescent="0.25">
      <c r="B69" s="11" t="s">
        <v>8</v>
      </c>
      <c r="C69" s="27">
        <f t="shared" ref="C69:J69" si="13">SUM(C61:C68)</f>
        <v>17567.190000000002</v>
      </c>
      <c r="D69" s="27">
        <f t="shared" si="13"/>
        <v>17728.190000000002</v>
      </c>
      <c r="E69" s="27">
        <f t="shared" si="13"/>
        <v>17400.190000000002</v>
      </c>
      <c r="F69" s="27">
        <f t="shared" si="13"/>
        <v>16800.900000000001</v>
      </c>
      <c r="G69" s="29">
        <f t="shared" si="13"/>
        <v>16966</v>
      </c>
      <c r="H69" s="29">
        <f t="shared" si="13"/>
        <v>17860</v>
      </c>
      <c r="I69" s="29">
        <f t="shared" si="13"/>
        <v>17985</v>
      </c>
      <c r="J69" s="29">
        <f t="shared" si="13"/>
        <v>18595</v>
      </c>
      <c r="K69" s="29">
        <f t="shared" ref="K69:L69" si="14">SUM(K61:K68)</f>
        <v>17422</v>
      </c>
      <c r="L69" s="105">
        <f t="shared" si="14"/>
        <v>17311.79</v>
      </c>
    </row>
    <row r="71" spans="2:12" ht="10.5" x14ac:dyDescent="0.25">
      <c r="C71" s="130" t="s">
        <v>57</v>
      </c>
      <c r="D71" s="131"/>
      <c r="E71" s="131"/>
      <c r="F71" s="131"/>
      <c r="G71" s="131"/>
      <c r="H71" s="131"/>
      <c r="I71" s="131"/>
      <c r="J71" s="131"/>
      <c r="K71" s="131"/>
    </row>
    <row r="72" spans="2:12" ht="10.5" x14ac:dyDescent="0.25">
      <c r="C72" s="132" t="s">
        <v>56</v>
      </c>
      <c r="D72" s="133"/>
      <c r="E72" s="133"/>
      <c r="F72" s="133"/>
      <c r="G72" s="133"/>
      <c r="H72" s="133"/>
      <c r="I72" s="133"/>
      <c r="J72" s="133"/>
      <c r="K72" s="133"/>
    </row>
    <row r="73" spans="2:12" ht="21" x14ac:dyDescent="0.25">
      <c r="B73" s="10" t="s">
        <v>47</v>
      </c>
      <c r="C73" s="62">
        <v>2016</v>
      </c>
      <c r="D73" s="62">
        <v>2017</v>
      </c>
      <c r="E73" s="62">
        <v>2018</v>
      </c>
      <c r="F73" s="62">
        <v>2019</v>
      </c>
      <c r="G73" s="62">
        <v>2020</v>
      </c>
      <c r="H73" s="62">
        <v>2021</v>
      </c>
      <c r="I73" s="62">
        <v>2022</v>
      </c>
      <c r="J73" s="62">
        <v>2023</v>
      </c>
      <c r="K73" s="62">
        <v>2024</v>
      </c>
      <c r="L73" s="75" t="s">
        <v>71</v>
      </c>
    </row>
    <row r="74" spans="2:12" ht="10.5" x14ac:dyDescent="0.25">
      <c r="B74" s="11" t="s">
        <v>27</v>
      </c>
      <c r="C74" s="87">
        <v>3730</v>
      </c>
      <c r="D74" s="87">
        <v>3126</v>
      </c>
      <c r="E74" s="87">
        <v>3118</v>
      </c>
      <c r="F74" s="87">
        <v>3059</v>
      </c>
      <c r="G74" s="28">
        <v>2838</v>
      </c>
      <c r="H74" s="28">
        <v>2755</v>
      </c>
      <c r="I74" s="28">
        <v>2547</v>
      </c>
      <c r="J74" s="28">
        <v>1912</v>
      </c>
      <c r="K74" s="28">
        <v>2359</v>
      </c>
      <c r="L74" s="76">
        <v>2090</v>
      </c>
    </row>
    <row r="75" spans="2:12" ht="10.5" x14ac:dyDescent="0.25">
      <c r="B75" s="11" t="s">
        <v>49</v>
      </c>
      <c r="C75" s="87">
        <v>11.11</v>
      </c>
      <c r="D75" s="87">
        <v>11.11</v>
      </c>
      <c r="E75" s="87">
        <v>11.11</v>
      </c>
      <c r="F75" s="87">
        <v>11.73</v>
      </c>
      <c r="G75" s="28">
        <v>11</v>
      </c>
      <c r="H75" s="28">
        <v>10</v>
      </c>
      <c r="I75" s="28">
        <v>23</v>
      </c>
      <c r="J75" s="28">
        <v>10</v>
      </c>
      <c r="K75" s="28">
        <v>10</v>
      </c>
      <c r="L75" s="76">
        <v>10</v>
      </c>
    </row>
    <row r="76" spans="2:12" ht="10.5" x14ac:dyDescent="0.25">
      <c r="B76" s="11" t="s">
        <v>30</v>
      </c>
      <c r="C76" s="87">
        <v>831</v>
      </c>
      <c r="D76" s="87">
        <v>831</v>
      </c>
      <c r="E76" s="87">
        <v>831</v>
      </c>
      <c r="F76" s="87">
        <v>831</v>
      </c>
      <c r="G76" s="28">
        <v>772</v>
      </c>
      <c r="H76" s="28">
        <v>788</v>
      </c>
      <c r="I76" s="28">
        <v>785</v>
      </c>
      <c r="J76" s="28">
        <v>805</v>
      </c>
      <c r="K76" s="28">
        <v>676</v>
      </c>
      <c r="L76" s="76">
        <v>800</v>
      </c>
    </row>
    <row r="77" spans="2:12" ht="10.5" x14ac:dyDescent="0.25">
      <c r="B77" s="11" t="s">
        <v>26</v>
      </c>
      <c r="C77" s="87">
        <v>10600</v>
      </c>
      <c r="D77" s="87">
        <v>10697</v>
      </c>
      <c r="E77" s="87">
        <v>10318</v>
      </c>
      <c r="F77" s="87">
        <v>10007</v>
      </c>
      <c r="G77" s="28">
        <v>9792</v>
      </c>
      <c r="H77" s="28">
        <v>9692</v>
      </c>
      <c r="I77" s="28">
        <v>9692</v>
      </c>
      <c r="J77" s="28">
        <v>9692</v>
      </c>
      <c r="K77" s="28">
        <v>8919</v>
      </c>
      <c r="L77" s="76">
        <v>8635</v>
      </c>
    </row>
    <row r="78" spans="2:12" ht="10.5" x14ac:dyDescent="0.25">
      <c r="B78" s="11" t="s">
        <v>31</v>
      </c>
      <c r="C78" s="87"/>
      <c r="D78" s="87">
        <v>500</v>
      </c>
      <c r="E78" s="87">
        <v>410</v>
      </c>
      <c r="F78" s="87">
        <v>410</v>
      </c>
      <c r="G78" s="28">
        <v>325</v>
      </c>
      <c r="H78" s="28">
        <v>300</v>
      </c>
      <c r="I78" s="28">
        <v>368</v>
      </c>
      <c r="J78" s="28">
        <v>301</v>
      </c>
      <c r="K78" s="28">
        <v>223</v>
      </c>
      <c r="L78" s="76">
        <v>300</v>
      </c>
    </row>
    <row r="79" spans="2:12" ht="10.5" x14ac:dyDescent="0.25">
      <c r="B79" s="11" t="s">
        <v>29</v>
      </c>
      <c r="C79" s="87">
        <v>2600</v>
      </c>
      <c r="D79" s="87">
        <v>2490</v>
      </c>
      <c r="E79" s="87">
        <v>2479</v>
      </c>
      <c r="F79" s="87">
        <v>2306</v>
      </c>
      <c r="G79" s="28">
        <v>2325</v>
      </c>
      <c r="H79" s="28">
        <v>2223</v>
      </c>
      <c r="I79" s="28">
        <v>2143</v>
      </c>
      <c r="J79" s="28">
        <v>2148</v>
      </c>
      <c r="K79" s="28">
        <v>2131</v>
      </c>
      <c r="L79" s="76">
        <v>2203</v>
      </c>
    </row>
    <row r="80" spans="2:12" ht="10.5" x14ac:dyDescent="0.25">
      <c r="B80" s="11" t="s">
        <v>28</v>
      </c>
      <c r="C80" s="87">
        <v>1235</v>
      </c>
      <c r="D80" s="87">
        <v>1213</v>
      </c>
      <c r="E80" s="87">
        <v>1219</v>
      </c>
      <c r="F80" s="87">
        <v>1270</v>
      </c>
      <c r="G80" s="28">
        <v>1183</v>
      </c>
      <c r="H80" s="28">
        <v>1186</v>
      </c>
      <c r="I80" s="28">
        <v>1178</v>
      </c>
      <c r="J80" s="28">
        <v>1085</v>
      </c>
      <c r="K80" s="28">
        <v>1111</v>
      </c>
      <c r="L80" s="76">
        <v>1071</v>
      </c>
    </row>
    <row r="81" spans="2:12" ht="10.5" x14ac:dyDescent="0.25">
      <c r="B81" s="11" t="s">
        <v>32</v>
      </c>
      <c r="C81" s="87">
        <v>1856</v>
      </c>
      <c r="D81" s="87">
        <v>1887</v>
      </c>
      <c r="E81" s="87">
        <v>1900</v>
      </c>
      <c r="F81" s="87">
        <v>1920</v>
      </c>
      <c r="G81" s="28">
        <v>1946</v>
      </c>
      <c r="H81" s="28">
        <v>2380</v>
      </c>
      <c r="I81" s="28">
        <v>2446</v>
      </c>
      <c r="J81" s="28">
        <v>2500</v>
      </c>
      <c r="K81" s="28">
        <v>2122</v>
      </c>
      <c r="L81" s="76">
        <v>2500</v>
      </c>
    </row>
    <row r="82" spans="2:12" ht="10.5" x14ac:dyDescent="0.25">
      <c r="B82" s="11" t="s">
        <v>8</v>
      </c>
      <c r="C82" s="27">
        <f t="shared" ref="C82:H82" si="15">SUM(C74:C81)</f>
        <v>20863.11</v>
      </c>
      <c r="D82" s="27">
        <f t="shared" si="15"/>
        <v>20755.11</v>
      </c>
      <c r="E82" s="27">
        <f t="shared" si="15"/>
        <v>20286.11</v>
      </c>
      <c r="F82" s="27">
        <f t="shared" si="15"/>
        <v>19814.73</v>
      </c>
      <c r="G82" s="29">
        <f t="shared" si="15"/>
        <v>19192</v>
      </c>
      <c r="H82" s="29">
        <f t="shared" si="15"/>
        <v>19334</v>
      </c>
      <c r="I82" s="29">
        <f>SUM(I74:I81)</f>
        <v>19182</v>
      </c>
      <c r="J82" s="29">
        <f>SUM(J74:J81)</f>
        <v>18453</v>
      </c>
      <c r="K82" s="29">
        <f>SUM(K74:K81)</f>
        <v>17551</v>
      </c>
      <c r="L82" s="105">
        <f>SUM(L74:L81)</f>
        <v>17609</v>
      </c>
    </row>
    <row r="86" spans="2:12" x14ac:dyDescent="0.2">
      <c r="K86" s="8"/>
    </row>
    <row r="87" spans="2:12" x14ac:dyDescent="0.2">
      <c r="K87" s="8"/>
    </row>
    <row r="88" spans="2:12" x14ac:dyDescent="0.2">
      <c r="K88" s="8"/>
    </row>
    <row r="89" spans="2:12" x14ac:dyDescent="0.2">
      <c r="K89" s="8"/>
    </row>
    <row r="90" spans="2:12" x14ac:dyDescent="0.2">
      <c r="K90" s="8"/>
    </row>
    <row r="91" spans="2:12" x14ac:dyDescent="0.2">
      <c r="K91" s="8"/>
    </row>
  </sheetData>
  <customSheetViews>
    <customSheetView guid="{27020135-4E8A-4EC4-9972-C3D8D67A5A58}"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printArea="1" showRuler="0" topLeftCell="A7">
      <selection activeCell="A33" sqref="A33"/>
      <rowBreaks count="1" manualBreakCount="1">
        <brk id="42" max="15" man="1"/>
      </rowBreaks>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10">
    <mergeCell ref="B5:Q5"/>
    <mergeCell ref="B32:Q32"/>
    <mergeCell ref="B18:O19"/>
    <mergeCell ref="B20:O20"/>
    <mergeCell ref="B43:O44"/>
    <mergeCell ref="B45:O45"/>
    <mergeCell ref="C58:K58"/>
    <mergeCell ref="C59:K59"/>
    <mergeCell ref="C71:K71"/>
    <mergeCell ref="C72:K72"/>
  </mergeCells>
  <phoneticPr fontId="0" type="noConversion"/>
  <printOptions horizontalCentered="1"/>
  <pageMargins left="0.19685039370078741" right="0.19685039370078741" top="0.19685039370078741" bottom="0.19685039370078741" header="0.19685039370078741" footer="0.19685039370078741"/>
  <pageSetup paperSize="9" scale="85" orientation="landscape" r:id="rId16"/>
  <headerFooter alignWithMargins="0">
    <oddFooter xml:space="preserve">&amp;L&amp;8Cooperativas Agro-alimentarias de España&amp;R&amp;8 </oddFooter>
  </headerFooter>
  <drawing r:id="rId17"/>
  <legacyDrawing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9:I21"/>
  <sheetViews>
    <sheetView zoomScaleNormal="100" workbookViewId="0">
      <selection activeCell="J25" sqref="J25"/>
    </sheetView>
  </sheetViews>
  <sheetFormatPr baseColWidth="10" defaultColWidth="11.453125" defaultRowHeight="10.5" x14ac:dyDescent="0.25"/>
  <cols>
    <col min="1" max="1" width="18" style="1" customWidth="1"/>
    <col min="2" max="8" width="17.1796875" style="1" customWidth="1"/>
    <col min="9" max="9" width="17.1796875" style="3" customWidth="1"/>
    <col min="10" max="16384" width="11.453125" style="1"/>
  </cols>
  <sheetData>
    <row r="9" spans="1:9" ht="11" thickBot="1" x14ac:dyDescent="0.3"/>
    <row r="10" spans="1:9" ht="15.5" x14ac:dyDescent="0.2">
      <c r="A10" s="157" t="s">
        <v>44</v>
      </c>
      <c r="B10" s="158"/>
      <c r="C10" s="158"/>
      <c r="D10" s="158"/>
      <c r="E10" s="158"/>
      <c r="F10" s="158"/>
      <c r="G10" s="158"/>
      <c r="H10" s="158"/>
      <c r="I10" s="159"/>
    </row>
    <row r="11" spans="1:9" ht="26" x14ac:dyDescent="0.3">
      <c r="A11" s="42" t="s">
        <v>1</v>
      </c>
      <c r="B11" s="43" t="s">
        <v>38</v>
      </c>
      <c r="C11" s="43" t="s">
        <v>39</v>
      </c>
      <c r="D11" s="43" t="s">
        <v>40</v>
      </c>
      <c r="E11" s="43" t="s">
        <v>25</v>
      </c>
      <c r="F11" s="43" t="s">
        <v>24</v>
      </c>
      <c r="G11" s="43" t="s">
        <v>41</v>
      </c>
      <c r="H11" s="43" t="s">
        <v>23</v>
      </c>
      <c r="I11" s="44" t="s">
        <v>72</v>
      </c>
    </row>
    <row r="12" spans="1:9" ht="13" x14ac:dyDescent="0.3">
      <c r="A12" s="45" t="s">
        <v>3</v>
      </c>
      <c r="B12" s="46">
        <f>cataluña!M14</f>
        <v>115065</v>
      </c>
      <c r="C12" s="46">
        <f>aragon!M14</f>
        <v>64920</v>
      </c>
      <c r="D12" s="46">
        <f>murcia!M14</f>
        <v>190</v>
      </c>
      <c r="E12" s="46">
        <f>extremadura!M14</f>
        <v>500</v>
      </c>
      <c r="F12" s="46">
        <f>'castilla leon'!M14</f>
        <v>12923</v>
      </c>
      <c r="G12" s="46">
        <f>'la rioja'!M14</f>
        <v>3992</v>
      </c>
      <c r="H12" s="46">
        <f>'otras CCAA'!M14</f>
        <v>35101.091361135048</v>
      </c>
      <c r="I12" s="47">
        <f>SUM(B12:H12)</f>
        <v>232691.09136113504</v>
      </c>
    </row>
    <row r="13" spans="1:9" ht="13" x14ac:dyDescent="0.3">
      <c r="A13" s="45" t="s">
        <v>33</v>
      </c>
      <c r="B13" s="46">
        <f>cataluña!M15</f>
        <v>11060</v>
      </c>
      <c r="C13" s="46">
        <f>aragon!M15</f>
        <v>5400</v>
      </c>
      <c r="D13" s="46">
        <f>murcia!M15</f>
        <v>0</v>
      </c>
      <c r="E13" s="46">
        <f>extremadura!M15</f>
        <v>0</v>
      </c>
      <c r="F13" s="46">
        <f>'castilla leon'!M15</f>
        <v>1713</v>
      </c>
      <c r="G13" s="46">
        <f>'la rioja'!M15</f>
        <v>675</v>
      </c>
      <c r="H13" s="46">
        <f>'otras CCAA'!M15</f>
        <v>4461.0401776834851</v>
      </c>
      <c r="I13" s="47">
        <f t="shared" ref="I13:I20" si="0">SUM(B13:H13)</f>
        <v>23309.040177683484</v>
      </c>
    </row>
    <row r="14" spans="1:9" ht="13" x14ac:dyDescent="0.3">
      <c r="A14" s="45" t="s">
        <v>2</v>
      </c>
      <c r="B14" s="46">
        <f>cataluña!M16</f>
        <v>36130</v>
      </c>
      <c r="C14" s="46">
        <f>aragon!M16</f>
        <v>2100</v>
      </c>
      <c r="D14" s="46">
        <f>murcia!M16</f>
        <v>0</v>
      </c>
      <c r="E14" s="46">
        <f>extremadura!M16</f>
        <v>0</v>
      </c>
      <c r="F14" s="46">
        <f>'castilla leon'!M16</f>
        <v>95</v>
      </c>
      <c r="G14" s="46">
        <f>'la rioja'!M16</f>
        <v>138</v>
      </c>
      <c r="H14" s="46">
        <f>'otras CCAA'!M16</f>
        <v>1213.4931379698999</v>
      </c>
      <c r="I14" s="47">
        <f t="shared" si="0"/>
        <v>39676.493137969897</v>
      </c>
    </row>
    <row r="15" spans="1:9" ht="13" x14ac:dyDescent="0.3">
      <c r="A15" s="45" t="s">
        <v>4</v>
      </c>
      <c r="B15" s="46">
        <f>cataluña!M17</f>
        <v>50160</v>
      </c>
      <c r="C15" s="46">
        <f>aragon!M17</f>
        <v>15180</v>
      </c>
      <c r="D15" s="46">
        <f>murcia!M17</f>
        <v>135</v>
      </c>
      <c r="E15" s="46">
        <f>extremadura!M17</f>
        <v>0</v>
      </c>
      <c r="F15" s="46">
        <f>'castilla leon'!M17</f>
        <v>177</v>
      </c>
      <c r="G15" s="46">
        <f>'la rioja'!M17</f>
        <v>1367</v>
      </c>
      <c r="H15" s="46">
        <f>'otras CCAA'!M17</f>
        <v>19459.260226745344</v>
      </c>
      <c r="I15" s="47">
        <f t="shared" si="0"/>
        <v>86478.260226745348</v>
      </c>
    </row>
    <row r="16" spans="1:9" ht="13" x14ac:dyDescent="0.3">
      <c r="A16" s="45" t="s">
        <v>5</v>
      </c>
      <c r="B16" s="46">
        <f>cataluña!M18</f>
        <v>0</v>
      </c>
      <c r="C16" s="46">
        <f>aragon!M18</f>
        <v>5152</v>
      </c>
      <c r="D16" s="46">
        <f>murcia!M18</f>
        <v>0</v>
      </c>
      <c r="E16" s="46">
        <f>extremadura!M18</f>
        <v>0</v>
      </c>
      <c r="F16" s="46">
        <f>'castilla leon'!M18</f>
        <v>32529</v>
      </c>
      <c r="G16" s="46">
        <f>'la rioja'!M18</f>
        <v>691</v>
      </c>
      <c r="H16" s="46">
        <f>'otras CCAA'!M18</f>
        <v>1817.2038056089636</v>
      </c>
      <c r="I16" s="47">
        <f t="shared" si="0"/>
        <v>40189.203805608966</v>
      </c>
    </row>
    <row r="17" spans="1:9" ht="13" x14ac:dyDescent="0.3">
      <c r="A17" s="45" t="s">
        <v>52</v>
      </c>
      <c r="B17" s="46">
        <f>cataluña!M19</f>
        <v>19995</v>
      </c>
      <c r="C17" s="46">
        <f>aragon!M19</f>
        <v>4378</v>
      </c>
      <c r="D17" s="46">
        <f>murcia!M19</f>
        <v>0</v>
      </c>
      <c r="E17" s="46">
        <f>extremadura!M19</f>
        <v>0</v>
      </c>
      <c r="F17" s="46">
        <f>'castilla leon'!M19</f>
        <v>1164</v>
      </c>
      <c r="G17" s="46">
        <f>'la rioja'!M19</f>
        <v>5303</v>
      </c>
      <c r="H17" s="46">
        <f>'otras CCAA'!M19</f>
        <v>843.98057415633502</v>
      </c>
      <c r="I17" s="47">
        <f t="shared" si="0"/>
        <v>31683.980574156336</v>
      </c>
    </row>
    <row r="18" spans="1:9" ht="13" x14ac:dyDescent="0.3">
      <c r="A18" s="45" t="s">
        <v>53</v>
      </c>
      <c r="B18" s="46">
        <f>cataluña!M20</f>
        <v>18020</v>
      </c>
      <c r="C18" s="46">
        <f>aragon!M20</f>
        <v>450</v>
      </c>
      <c r="D18" s="46">
        <f>murcia!M20</f>
        <v>0</v>
      </c>
      <c r="E18" s="46">
        <f>extremadura!M20</f>
        <v>0</v>
      </c>
      <c r="F18" s="46">
        <f>'castilla leon'!M20</f>
        <v>0</v>
      </c>
      <c r="G18" s="46">
        <f>'la rioja'!M20</f>
        <v>0</v>
      </c>
      <c r="H18" s="46">
        <f>'otras CCAA'!M20</f>
        <v>0</v>
      </c>
      <c r="I18" s="47">
        <f t="shared" si="0"/>
        <v>18470</v>
      </c>
    </row>
    <row r="19" spans="1:9" ht="13" x14ac:dyDescent="0.3">
      <c r="A19" s="45" t="s">
        <v>6</v>
      </c>
      <c r="B19" s="46">
        <f>cataluña!M21</f>
        <v>0</v>
      </c>
      <c r="C19" s="46">
        <f>aragon!M21</f>
        <v>13334</v>
      </c>
      <c r="D19" s="46">
        <f>murcia!M21</f>
        <v>460</v>
      </c>
      <c r="E19" s="46">
        <f>extremadura!M21</f>
        <v>0</v>
      </c>
      <c r="F19" s="46">
        <f>'castilla leon'!M21</f>
        <v>670</v>
      </c>
      <c r="G19" s="46">
        <f>'la rioja'!M21</f>
        <v>0</v>
      </c>
      <c r="H19" s="46">
        <f>'otras CCAA'!M21</f>
        <v>1560.4532917854538</v>
      </c>
      <c r="I19" s="47">
        <f t="shared" si="0"/>
        <v>16024.453291785454</v>
      </c>
    </row>
    <row r="20" spans="1:9" ht="13.5" thickBot="1" x14ac:dyDescent="0.35">
      <c r="A20" s="48" t="s">
        <v>7</v>
      </c>
      <c r="B20" s="46">
        <f>cataluña!M22</f>
        <v>10360</v>
      </c>
      <c r="C20" s="46">
        <f>aragon!M22</f>
        <v>875</v>
      </c>
      <c r="D20" s="46">
        <f>murcia!M22</f>
        <v>0</v>
      </c>
      <c r="E20" s="46">
        <f>extremadura!M22</f>
        <v>0</v>
      </c>
      <c r="F20" s="46">
        <f>'castilla leon'!J22</f>
        <v>0</v>
      </c>
      <c r="G20" s="46">
        <f>'la rioja'!M22</f>
        <v>0</v>
      </c>
      <c r="H20" s="46">
        <f>'otras CCAA'!M22</f>
        <v>958.47742491546774</v>
      </c>
      <c r="I20" s="47">
        <f t="shared" si="0"/>
        <v>12193.477424915467</v>
      </c>
    </row>
    <row r="21" spans="1:9" ht="13.5" thickBot="1" x14ac:dyDescent="0.35">
      <c r="A21" s="64" t="s">
        <v>73</v>
      </c>
      <c r="B21" s="65">
        <f t="shared" ref="B21:H21" si="1">SUM(B12:B20)</f>
        <v>260790</v>
      </c>
      <c r="C21" s="65">
        <f t="shared" si="1"/>
        <v>111789</v>
      </c>
      <c r="D21" s="65">
        <f t="shared" si="1"/>
        <v>785</v>
      </c>
      <c r="E21" s="65">
        <f t="shared" si="1"/>
        <v>500</v>
      </c>
      <c r="F21" s="65">
        <f t="shared" si="1"/>
        <v>49271</v>
      </c>
      <c r="G21" s="65">
        <f t="shared" si="1"/>
        <v>12166</v>
      </c>
      <c r="H21" s="65">
        <f t="shared" si="1"/>
        <v>65414.999999999993</v>
      </c>
      <c r="I21" s="49">
        <f>SUM(I12:I20)</f>
        <v>500716</v>
      </c>
    </row>
  </sheetData>
  <customSheetViews>
    <customSheetView guid="{27020135-4E8A-4EC4-9972-C3D8D67A5A58}"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showRuler="0" topLeftCell="E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1">
    <mergeCell ref="A10:I10"/>
  </mergeCells>
  <phoneticPr fontId="0" type="noConversion"/>
  <printOptions horizontalCentered="1"/>
  <pageMargins left="0.39370078740157483" right="0.39370078740157483" top="0.39370078740157483" bottom="0.39370078740157483" header="0.39370078740157483" footer="0.39370078740157483"/>
  <pageSetup paperSize="9" scale="88" orientation="landscape" r:id="rId16"/>
  <headerFooter alignWithMargins="0">
    <oddFooter>&amp;L&amp;8Cooperativas Agro-alimentarias de España&amp;R&amp;9Madrid, 20 de Julio de 2012</oddFooter>
  </headerFooter>
  <drawing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9:J19"/>
  <sheetViews>
    <sheetView zoomScaleNormal="100" workbookViewId="0">
      <selection activeCell="K28" sqref="K28"/>
    </sheetView>
  </sheetViews>
  <sheetFormatPr baseColWidth="10" defaultColWidth="11.453125" defaultRowHeight="10.5" x14ac:dyDescent="0.25"/>
  <cols>
    <col min="1" max="1" width="18.1796875" style="1" customWidth="1"/>
    <col min="2" max="9" width="17.1796875" style="1" customWidth="1"/>
    <col min="10" max="10" width="17.1796875" style="3" customWidth="1"/>
    <col min="11" max="16384" width="11.453125" style="1"/>
  </cols>
  <sheetData>
    <row r="9" spans="1:10" ht="11" thickBot="1" x14ac:dyDescent="0.3"/>
    <row r="10" spans="1:10" ht="16" thickBot="1" x14ac:dyDescent="0.25">
      <c r="A10" s="160" t="s">
        <v>43</v>
      </c>
      <c r="B10" s="161"/>
      <c r="C10" s="161"/>
      <c r="D10" s="161"/>
      <c r="E10" s="161"/>
      <c r="F10" s="161"/>
      <c r="G10" s="161"/>
      <c r="H10" s="161"/>
      <c r="I10" s="161"/>
      <c r="J10" s="162"/>
    </row>
    <row r="11" spans="1:10" ht="26" x14ac:dyDescent="0.3">
      <c r="A11" s="33" t="s">
        <v>1</v>
      </c>
      <c r="B11" s="34" t="s">
        <v>20</v>
      </c>
      <c r="C11" s="34" t="s">
        <v>35</v>
      </c>
      <c r="D11" s="34" t="s">
        <v>36</v>
      </c>
      <c r="E11" s="34" t="s">
        <v>21</v>
      </c>
      <c r="F11" s="34" t="s">
        <v>22</v>
      </c>
      <c r="G11" s="34" t="s">
        <v>37</v>
      </c>
      <c r="H11" s="34" t="s">
        <v>50</v>
      </c>
      <c r="I11" s="34" t="s">
        <v>23</v>
      </c>
      <c r="J11" s="35" t="s">
        <v>74</v>
      </c>
    </row>
    <row r="12" spans="1:10" ht="13" x14ac:dyDescent="0.2">
      <c r="A12" s="36" t="s">
        <v>10</v>
      </c>
      <c r="B12" s="37">
        <f>cataluña!M29</f>
        <v>4991</v>
      </c>
      <c r="C12" s="37">
        <f>aragon!M29</f>
        <v>8925</v>
      </c>
      <c r="D12" s="37">
        <f>murcia!M29</f>
        <v>1900</v>
      </c>
      <c r="E12" s="37">
        <f>extremadura!M29</f>
        <v>271</v>
      </c>
      <c r="F12" s="37">
        <f>'castilla leon'!M29</f>
        <v>511</v>
      </c>
      <c r="G12" s="37">
        <f>'la rioja'!M29</f>
        <v>2005</v>
      </c>
      <c r="H12" s="37">
        <f>cmancha!M29</f>
        <v>0</v>
      </c>
      <c r="I12" s="37">
        <f>'otras CCAA'!M29</f>
        <v>6680</v>
      </c>
      <c r="J12" s="38">
        <f>SUM(B12:I12)</f>
        <v>25283</v>
      </c>
    </row>
    <row r="13" spans="1:10" ht="13" x14ac:dyDescent="0.2">
      <c r="A13" s="36" t="s">
        <v>11</v>
      </c>
      <c r="B13" s="37">
        <f>cataluña!M30</f>
        <v>53172</v>
      </c>
      <c r="C13" s="37">
        <f>aragon!M30</f>
        <v>8940</v>
      </c>
      <c r="D13" s="37">
        <f>murcia!M30</f>
        <v>0</v>
      </c>
      <c r="E13" s="37">
        <f>extremadura!M30</f>
        <v>0</v>
      </c>
      <c r="F13" s="37">
        <f>'castilla leon'!M30</f>
        <v>14415</v>
      </c>
      <c r="G13" s="37">
        <f>'la rioja'!M30</f>
        <v>35025</v>
      </c>
      <c r="H13" s="37">
        <f>cmancha!M30</f>
        <v>0</v>
      </c>
      <c r="I13" s="37">
        <f>'otras CCAA'!M30</f>
        <v>14345</v>
      </c>
      <c r="J13" s="38">
        <f t="shared" ref="J13:J18" si="0">SUM(B13:I13)</f>
        <v>125897</v>
      </c>
    </row>
    <row r="14" spans="1:10" ht="13" x14ac:dyDescent="0.2">
      <c r="A14" s="36" t="s">
        <v>12</v>
      </c>
      <c r="B14" s="37">
        <f>cataluña!M31</f>
        <v>5654</v>
      </c>
      <c r="C14" s="37">
        <f>aragon!M31</f>
        <v>2460</v>
      </c>
      <c r="D14" s="37">
        <f>murcia!M31</f>
        <v>11220</v>
      </c>
      <c r="E14" s="37">
        <f>extremadura!M31</f>
        <v>4285</v>
      </c>
      <c r="F14" s="37">
        <f>'castilla leon'!M31</f>
        <v>47</v>
      </c>
      <c r="G14" s="37">
        <f>'la rioja'!M31</f>
        <v>404</v>
      </c>
      <c r="H14" s="37">
        <f>cmancha!M31</f>
        <v>0</v>
      </c>
      <c r="I14" s="37">
        <f>'otras CCAA'!M31</f>
        <v>2582</v>
      </c>
      <c r="J14" s="38">
        <f t="shared" si="0"/>
        <v>26652</v>
      </c>
    </row>
    <row r="15" spans="1:10" ht="13" x14ac:dyDescent="0.2">
      <c r="A15" s="36" t="s">
        <v>13</v>
      </c>
      <c r="B15" s="37">
        <f>cataluña!M32</f>
        <v>14935</v>
      </c>
      <c r="C15" s="37">
        <f>aragon!M32</f>
        <v>1410</v>
      </c>
      <c r="D15" s="37">
        <f>murcia!M32</f>
        <v>0</v>
      </c>
      <c r="E15" s="37">
        <f>extremadura!M32</f>
        <v>0</v>
      </c>
      <c r="F15" s="37">
        <f>'castilla leon'!M32</f>
        <v>370</v>
      </c>
      <c r="G15" s="37">
        <f>'la rioja'!M32</f>
        <v>654</v>
      </c>
      <c r="H15" s="37">
        <f>cmancha!M32</f>
        <v>0</v>
      </c>
      <c r="I15" s="37">
        <f>'otras CCAA'!M32</f>
        <v>1802</v>
      </c>
      <c r="J15" s="38">
        <f t="shared" si="0"/>
        <v>19171</v>
      </c>
    </row>
    <row r="16" spans="1:10" ht="13" x14ac:dyDescent="0.2">
      <c r="A16" s="36" t="s">
        <v>14</v>
      </c>
      <c r="B16" s="37">
        <f>cataluña!M33</f>
        <v>0</v>
      </c>
      <c r="C16" s="37">
        <f>aragon!M33</f>
        <v>0</v>
      </c>
      <c r="D16" s="37">
        <f>murcia!M33</f>
        <v>0</v>
      </c>
      <c r="E16" s="37">
        <f>extremadura!M33</f>
        <v>0</v>
      </c>
      <c r="F16" s="37">
        <f>'castilla leon'!M33</f>
        <v>181</v>
      </c>
      <c r="G16" s="37">
        <f>'la rioja'!M33</f>
        <v>0</v>
      </c>
      <c r="H16" s="37">
        <f>cmancha!M33</f>
        <v>0</v>
      </c>
      <c r="I16" s="37">
        <f>'otras CCAA'!M33</f>
        <v>582</v>
      </c>
      <c r="J16" s="38">
        <f t="shared" si="0"/>
        <v>763</v>
      </c>
    </row>
    <row r="17" spans="1:10" ht="13" x14ac:dyDescent="0.2">
      <c r="A17" s="36" t="s">
        <v>15</v>
      </c>
      <c r="B17" s="37">
        <f>cataluña!M34</f>
        <v>17774</v>
      </c>
      <c r="C17" s="37">
        <f>aragon!M34</f>
        <v>6018</v>
      </c>
      <c r="D17" s="37">
        <f>murcia!M34</f>
        <v>0</v>
      </c>
      <c r="E17" s="37">
        <f>extremadura!M34</f>
        <v>0</v>
      </c>
      <c r="F17" s="37">
        <f>'castilla leon'!M34</f>
        <v>481</v>
      </c>
      <c r="G17" s="37">
        <f>'la rioja'!M34</f>
        <v>656</v>
      </c>
      <c r="H17" s="37">
        <f>cmancha!M34</f>
        <v>0</v>
      </c>
      <c r="I17" s="37">
        <f>'otras CCAA'!M34</f>
        <v>699</v>
      </c>
      <c r="J17" s="38">
        <f t="shared" si="0"/>
        <v>25628</v>
      </c>
    </row>
    <row r="18" spans="1:10" ht="13.5" thickBot="1" x14ac:dyDescent="0.25">
      <c r="A18" s="39" t="s">
        <v>16</v>
      </c>
      <c r="B18" s="37">
        <f>cataluña!M35</f>
        <v>11202</v>
      </c>
      <c r="C18" s="37">
        <f>aragon!M35</f>
        <v>3936</v>
      </c>
      <c r="D18" s="37">
        <f>murcia!M35</f>
        <v>35</v>
      </c>
      <c r="E18" s="37">
        <f>extremadura!M35</f>
        <v>944</v>
      </c>
      <c r="F18" s="37">
        <f>'castilla leon'!M35</f>
        <v>493</v>
      </c>
      <c r="G18" s="37">
        <f>'la rioja'!M35</f>
        <v>503</v>
      </c>
      <c r="H18" s="37">
        <f>cmancha!M35</f>
        <v>0</v>
      </c>
      <c r="I18" s="37">
        <f>'otras CCAA'!M35</f>
        <v>5587</v>
      </c>
      <c r="J18" s="38">
        <f t="shared" si="0"/>
        <v>22700</v>
      </c>
    </row>
    <row r="19" spans="1:10" ht="13.5" thickBot="1" x14ac:dyDescent="0.25">
      <c r="A19" s="40" t="s">
        <v>73</v>
      </c>
      <c r="B19" s="66">
        <f>SUM(B12:B18)</f>
        <v>107728</v>
      </c>
      <c r="C19" s="66">
        <f t="shared" ref="C19:I19" si="1">SUM(C12:C18)</f>
        <v>31689</v>
      </c>
      <c r="D19" s="66">
        <f t="shared" si="1"/>
        <v>13155</v>
      </c>
      <c r="E19" s="66">
        <f t="shared" si="1"/>
        <v>5500</v>
      </c>
      <c r="F19" s="66">
        <f t="shared" si="1"/>
        <v>16498</v>
      </c>
      <c r="G19" s="66">
        <f t="shared" si="1"/>
        <v>39247</v>
      </c>
      <c r="H19" s="66">
        <f t="shared" si="1"/>
        <v>0</v>
      </c>
      <c r="I19" s="66">
        <f t="shared" si="1"/>
        <v>32277</v>
      </c>
      <c r="J19" s="41">
        <f>B19+C19+D19+E19+F19+G19+H19+I19</f>
        <v>246094</v>
      </c>
    </row>
  </sheetData>
  <customSheetViews>
    <customSheetView guid="{27020135-4E8A-4EC4-9972-C3D8D67A5A58}"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showRuler="0" topLeftCell="D7">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1">
    <mergeCell ref="A10:J10"/>
  </mergeCells>
  <phoneticPr fontId="0" type="noConversion"/>
  <printOptions horizontalCentered="1"/>
  <pageMargins left="0.39370078740157483" right="0.39370078740157483" top="0.39370078740157483" bottom="1.0629921259842521" header="0.39370078740157483" footer="0.51181102362204722"/>
  <pageSetup paperSize="9" scale="82" orientation="landscape" r:id="rId16"/>
  <headerFooter alignWithMargins="0">
    <oddFooter>&amp;L&amp;8Cooperativas Agro-alimentarias de España&amp;R&amp;9Madrid, 20 de Julio de 2012</oddFooter>
  </headerFooter>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9:U38"/>
  <sheetViews>
    <sheetView topLeftCell="F4" zoomScale="120" zoomScaleNormal="100" workbookViewId="0">
      <selection activeCell="M29" sqref="M29:M35"/>
    </sheetView>
  </sheetViews>
  <sheetFormatPr baseColWidth="10" defaultColWidth="9.1796875" defaultRowHeight="10" x14ac:dyDescent="0.2"/>
  <cols>
    <col min="1" max="1" width="13.54296875" style="1" bestFit="1" customWidth="1"/>
    <col min="2" max="2" width="8.453125" style="1" bestFit="1" customWidth="1"/>
    <col min="3" max="3" width="8.453125" style="8" bestFit="1" customWidth="1"/>
    <col min="4" max="4" width="8.453125" style="2" bestFit="1" customWidth="1"/>
    <col min="5" max="9" width="8.453125" style="1" bestFit="1" customWidth="1"/>
    <col min="10" max="12" width="8.453125" style="1" customWidth="1"/>
    <col min="13" max="13" width="9" style="1" customWidth="1"/>
    <col min="14" max="14" width="7.54296875" style="1" bestFit="1" customWidth="1"/>
    <col min="15" max="15" width="12.54296875" style="1" customWidth="1"/>
    <col min="16" max="16" width="12.81640625" style="1" bestFit="1" customWidth="1"/>
    <col min="17" max="17" width="12" style="1" bestFit="1" customWidth="1"/>
    <col min="18" max="18" width="11.54296875" style="1" customWidth="1"/>
    <col min="19" max="19" width="9.81640625" style="1" bestFit="1" customWidth="1"/>
    <col min="20" max="16384" width="9.1796875" style="1"/>
  </cols>
  <sheetData>
    <row r="9" spans="1:21" ht="18" x14ac:dyDescent="0.4">
      <c r="A9" s="151" t="s">
        <v>27</v>
      </c>
      <c r="B9" s="152"/>
      <c r="C9" s="152"/>
      <c r="D9" s="152"/>
      <c r="E9" s="152"/>
      <c r="F9" s="152"/>
      <c r="G9" s="152"/>
      <c r="H9" s="152"/>
      <c r="I9" s="152"/>
      <c r="J9" s="152"/>
      <c r="K9" s="152"/>
      <c r="L9" s="152"/>
      <c r="M9" s="152"/>
      <c r="N9" s="153"/>
      <c r="O9" s="32"/>
    </row>
    <row r="12" spans="1:21" s="3" customFormat="1" ht="10.5" x14ac:dyDescent="0.25">
      <c r="A12" s="150" t="s">
        <v>0</v>
      </c>
      <c r="B12" s="150"/>
      <c r="C12" s="150"/>
      <c r="D12" s="150"/>
      <c r="E12" s="150"/>
      <c r="F12" s="150"/>
      <c r="G12" s="150"/>
      <c r="H12" s="150"/>
      <c r="I12" s="150"/>
      <c r="J12" s="150"/>
      <c r="K12" s="150"/>
      <c r="L12" s="150"/>
      <c r="M12" s="150"/>
      <c r="N12" s="150"/>
      <c r="O12" s="51"/>
    </row>
    <row r="13" spans="1:21" s="3" customFormat="1" ht="21" x14ac:dyDescent="0.25">
      <c r="A13" s="61" t="s">
        <v>1</v>
      </c>
      <c r="B13" s="114">
        <v>2014</v>
      </c>
      <c r="C13" s="114">
        <v>2015</v>
      </c>
      <c r="D13" s="114">
        <v>2016</v>
      </c>
      <c r="E13" s="114">
        <v>2017</v>
      </c>
      <c r="F13" s="114">
        <v>2018</v>
      </c>
      <c r="G13" s="114">
        <v>2019</v>
      </c>
      <c r="H13" s="114">
        <v>2020</v>
      </c>
      <c r="I13" s="114">
        <v>2021</v>
      </c>
      <c r="J13" s="114">
        <v>2022</v>
      </c>
      <c r="K13" s="114">
        <v>2023</v>
      </c>
      <c r="L13" s="114">
        <v>2024</v>
      </c>
      <c r="M13" s="77" t="s">
        <v>62</v>
      </c>
      <c r="N13" s="70" t="s">
        <v>17</v>
      </c>
      <c r="O13" s="17"/>
      <c r="R13" s="1"/>
      <c r="S13" s="1"/>
      <c r="T13" s="1"/>
      <c r="U13" s="1"/>
    </row>
    <row r="14" spans="1:21" x14ac:dyDescent="0.2">
      <c r="A14" s="12" t="s">
        <v>3</v>
      </c>
      <c r="B14" s="99">
        <v>69482.789000000004</v>
      </c>
      <c r="C14" s="108">
        <v>59178</v>
      </c>
      <c r="D14" s="108">
        <v>65425</v>
      </c>
      <c r="E14" s="108">
        <v>81013</v>
      </c>
      <c r="F14" s="108">
        <v>61960</v>
      </c>
      <c r="G14" s="108">
        <v>56503.116000000002</v>
      </c>
      <c r="H14" s="108">
        <v>31189.870999999999</v>
      </c>
      <c r="I14" s="108">
        <v>59730</v>
      </c>
      <c r="J14" s="108">
        <v>39700</v>
      </c>
      <c r="K14" s="108">
        <v>85156</v>
      </c>
      <c r="L14" s="108">
        <v>88137</v>
      </c>
      <c r="M14" s="100">
        <v>64920</v>
      </c>
      <c r="N14" s="59">
        <f>(M14-L14)/L14</f>
        <v>-0.26341944926648286</v>
      </c>
      <c r="O14" s="82"/>
      <c r="P14" s="82"/>
      <c r="Q14" s="82"/>
    </row>
    <row r="15" spans="1:21" x14ac:dyDescent="0.2">
      <c r="A15" s="12" t="s">
        <v>34</v>
      </c>
      <c r="B15" s="99">
        <v>6675.01</v>
      </c>
      <c r="C15" s="99">
        <v>7525</v>
      </c>
      <c r="D15" s="108">
        <v>7838</v>
      </c>
      <c r="E15" s="108">
        <v>10744</v>
      </c>
      <c r="F15" s="108">
        <v>6526</v>
      </c>
      <c r="G15" s="108">
        <v>5506.2759999999998</v>
      </c>
      <c r="H15" s="99">
        <v>3302.0709999999999</v>
      </c>
      <c r="I15" s="99">
        <v>6240</v>
      </c>
      <c r="J15" s="99">
        <v>3540</v>
      </c>
      <c r="K15" s="99">
        <v>19824</v>
      </c>
      <c r="L15" s="99">
        <v>6024</v>
      </c>
      <c r="M15" s="101">
        <v>5400</v>
      </c>
      <c r="N15" s="59">
        <f t="shared" ref="N15:N22" si="0">(M15-L15)/L15</f>
        <v>-0.10358565737051793</v>
      </c>
      <c r="O15" s="82"/>
      <c r="P15" s="82"/>
      <c r="Q15" s="82"/>
    </row>
    <row r="16" spans="1:21" x14ac:dyDescent="0.2">
      <c r="A16" s="12" t="s">
        <v>2</v>
      </c>
      <c r="B16" s="99">
        <v>2586.5030000000002</v>
      </c>
      <c r="C16" s="99">
        <v>3210</v>
      </c>
      <c r="D16" s="108">
        <v>2539</v>
      </c>
      <c r="E16" s="108">
        <v>2971</v>
      </c>
      <c r="F16" s="108">
        <v>1964</v>
      </c>
      <c r="G16" s="108">
        <v>2706.1579999999999</v>
      </c>
      <c r="H16" s="99">
        <v>1840.6510000000001</v>
      </c>
      <c r="I16" s="99">
        <v>3366</v>
      </c>
      <c r="J16" s="99">
        <v>1970</v>
      </c>
      <c r="K16" s="99">
        <v>3280</v>
      </c>
      <c r="L16" s="99">
        <v>2967</v>
      </c>
      <c r="M16" s="101">
        <v>2100</v>
      </c>
      <c r="N16" s="59">
        <f t="shared" si="0"/>
        <v>-0.29221435793731043</v>
      </c>
      <c r="O16" s="82"/>
      <c r="P16" s="82"/>
      <c r="Q16" s="82"/>
    </row>
    <row r="17" spans="1:21" x14ac:dyDescent="0.2">
      <c r="A17" s="12" t="s">
        <v>4</v>
      </c>
      <c r="B17" s="99">
        <v>8484.8050000000003</v>
      </c>
      <c r="C17" s="99">
        <v>8579</v>
      </c>
      <c r="D17" s="108">
        <v>8754</v>
      </c>
      <c r="E17" s="108">
        <v>9107</v>
      </c>
      <c r="F17" s="108">
        <v>6581</v>
      </c>
      <c r="G17" s="108">
        <v>16988.501</v>
      </c>
      <c r="H17" s="99">
        <v>12323.306</v>
      </c>
      <c r="I17" s="99">
        <v>24354</v>
      </c>
      <c r="J17" s="99">
        <v>15000</v>
      </c>
      <c r="K17" s="99">
        <v>22882</v>
      </c>
      <c r="L17" s="99">
        <v>22570</v>
      </c>
      <c r="M17" s="101">
        <v>15180</v>
      </c>
      <c r="N17" s="59">
        <f t="shared" si="0"/>
        <v>-0.3274257864421799</v>
      </c>
      <c r="O17" s="82"/>
      <c r="P17" s="82"/>
      <c r="Q17" s="82"/>
    </row>
    <row r="18" spans="1:21" x14ac:dyDescent="0.2">
      <c r="A18" s="12" t="s">
        <v>5</v>
      </c>
      <c r="B18" s="99">
        <v>9450.6620000000003</v>
      </c>
      <c r="C18" s="99">
        <v>10649</v>
      </c>
      <c r="D18" s="108">
        <v>6340</v>
      </c>
      <c r="E18" s="108">
        <v>7932</v>
      </c>
      <c r="F18" s="108">
        <v>7060</v>
      </c>
      <c r="G18" s="108">
        <v>8024.2610000000004</v>
      </c>
      <c r="H18" s="99">
        <v>4235.1679999999997</v>
      </c>
      <c r="I18" s="99">
        <v>8015</v>
      </c>
      <c r="J18" s="99">
        <v>3570</v>
      </c>
      <c r="K18" s="99">
        <v>6934</v>
      </c>
      <c r="L18" s="99">
        <v>7145</v>
      </c>
      <c r="M18" s="101">
        <v>5152</v>
      </c>
      <c r="N18" s="59">
        <f t="shared" si="0"/>
        <v>-0.27893631910426869</v>
      </c>
      <c r="O18" s="82"/>
      <c r="P18" s="82"/>
      <c r="Q18" s="82"/>
    </row>
    <row r="19" spans="1:21" x14ac:dyDescent="0.2">
      <c r="A19" s="12" t="s">
        <v>52</v>
      </c>
      <c r="B19" s="99">
        <v>6382.866</v>
      </c>
      <c r="C19" s="99">
        <v>8982</v>
      </c>
      <c r="D19" s="108">
        <v>6520</v>
      </c>
      <c r="E19" s="108">
        <v>11713</v>
      </c>
      <c r="F19" s="108">
        <v>5323</v>
      </c>
      <c r="G19" s="108">
        <v>6498.6769999999997</v>
      </c>
      <c r="H19" s="99">
        <v>4240.1149999999998</v>
      </c>
      <c r="I19" s="99">
        <v>7308</v>
      </c>
      <c r="J19" s="99">
        <v>4150</v>
      </c>
      <c r="K19" s="99">
        <v>5706</v>
      </c>
      <c r="L19" s="99">
        <v>6025</v>
      </c>
      <c r="M19" s="101">
        <v>4378</v>
      </c>
      <c r="N19" s="59">
        <f t="shared" si="0"/>
        <v>-0.2733609958506224</v>
      </c>
      <c r="O19" s="82"/>
      <c r="P19" s="82"/>
      <c r="Q19" s="82"/>
    </row>
    <row r="20" spans="1:21" x14ac:dyDescent="0.2">
      <c r="A20" s="12" t="s">
        <v>53</v>
      </c>
      <c r="B20" s="99"/>
      <c r="C20" s="99"/>
      <c r="D20" s="108"/>
      <c r="E20" s="108"/>
      <c r="F20" s="108"/>
      <c r="G20" s="108"/>
      <c r="H20" s="99"/>
      <c r="I20" s="99"/>
      <c r="J20" s="99"/>
      <c r="K20" s="99"/>
      <c r="L20" s="99">
        <v>511</v>
      </c>
      <c r="M20" s="101">
        <v>450</v>
      </c>
      <c r="N20" s="59">
        <f t="shared" si="0"/>
        <v>-0.11937377690802348</v>
      </c>
      <c r="O20" s="82"/>
      <c r="P20" s="82"/>
      <c r="Q20" s="82"/>
    </row>
    <row r="21" spans="1:21" x14ac:dyDescent="0.2">
      <c r="A21" s="12" t="s">
        <v>6</v>
      </c>
      <c r="B21" s="99">
        <v>918.33500000000004</v>
      </c>
      <c r="C21" s="99">
        <v>782</v>
      </c>
      <c r="D21" s="108">
        <v>644</v>
      </c>
      <c r="E21" s="108">
        <v>578</v>
      </c>
      <c r="F21" s="108">
        <v>449</v>
      </c>
      <c r="G21" s="108">
        <v>24611.673999999999</v>
      </c>
      <c r="H21" s="99">
        <v>15240.128000000001</v>
      </c>
      <c r="I21" s="99">
        <v>29325</v>
      </c>
      <c r="J21" s="99">
        <v>7462</v>
      </c>
      <c r="K21" s="99">
        <v>16252</v>
      </c>
      <c r="L21" s="99">
        <v>17968</v>
      </c>
      <c r="M21" s="101">
        <v>13334</v>
      </c>
      <c r="N21" s="59">
        <f t="shared" si="0"/>
        <v>-0.25790293855743546</v>
      </c>
      <c r="O21" s="82"/>
      <c r="P21" s="82"/>
      <c r="Q21" s="82"/>
    </row>
    <row r="22" spans="1:21" x14ac:dyDescent="0.2">
      <c r="A22" s="12" t="s">
        <v>7</v>
      </c>
      <c r="B22" s="99">
        <v>1980.3820000000001</v>
      </c>
      <c r="C22" s="99">
        <v>2083</v>
      </c>
      <c r="D22" s="108">
        <v>2334</v>
      </c>
      <c r="E22" s="108">
        <v>2441</v>
      </c>
      <c r="F22" s="108">
        <v>1915</v>
      </c>
      <c r="G22" s="108">
        <v>2692.049</v>
      </c>
      <c r="H22" s="99">
        <v>1956.98</v>
      </c>
      <c r="I22" s="99">
        <v>3956</v>
      </c>
      <c r="J22" s="99">
        <v>763</v>
      </c>
      <c r="K22" s="99">
        <v>1049</v>
      </c>
      <c r="L22" s="99">
        <v>1133</v>
      </c>
      <c r="M22" s="101">
        <v>875</v>
      </c>
      <c r="N22" s="59">
        <f t="shared" si="0"/>
        <v>-0.22771403353927624</v>
      </c>
      <c r="O22" s="82"/>
      <c r="P22" s="82"/>
      <c r="Q22" s="82"/>
    </row>
    <row r="23" spans="1:21" s="3" customFormat="1" ht="15.5" x14ac:dyDescent="0.35">
      <c r="A23" s="11" t="s">
        <v>8</v>
      </c>
      <c r="B23" s="25">
        <f t="shared" ref="B23:K23" si="1">SUM(B14:B22)</f>
        <v>105961.35199999998</v>
      </c>
      <c r="C23" s="25">
        <f t="shared" si="1"/>
        <v>100988</v>
      </c>
      <c r="D23" s="25">
        <f t="shared" si="1"/>
        <v>100394</v>
      </c>
      <c r="E23" s="25">
        <f t="shared" si="1"/>
        <v>126499</v>
      </c>
      <c r="F23" s="25">
        <f t="shared" si="1"/>
        <v>91778</v>
      </c>
      <c r="G23" s="25">
        <f t="shared" si="1"/>
        <v>123530.712</v>
      </c>
      <c r="H23" s="25">
        <f t="shared" si="1"/>
        <v>74328.289999999979</v>
      </c>
      <c r="I23" s="25">
        <f t="shared" si="1"/>
        <v>142294</v>
      </c>
      <c r="J23" s="25">
        <f t="shared" si="1"/>
        <v>76155</v>
      </c>
      <c r="K23" s="25">
        <f t="shared" si="1"/>
        <v>161083</v>
      </c>
      <c r="L23" s="25">
        <f t="shared" ref="L23" si="2">SUM(L14:L22)</f>
        <v>152480</v>
      </c>
      <c r="M23" s="111">
        <f t="shared" ref="M23" si="3">SUM(M14:M22)</f>
        <v>111789</v>
      </c>
      <c r="N23" s="109">
        <f>(M23-L23)/L23</f>
        <v>-0.26686122770199372</v>
      </c>
      <c r="O23" s="83"/>
      <c r="P23" s="83"/>
      <c r="Q23" s="81"/>
      <c r="R23" s="1"/>
      <c r="S23" s="1"/>
      <c r="T23" s="1"/>
      <c r="U23" s="1"/>
    </row>
    <row r="24" spans="1:21" s="3" customFormat="1" ht="10.5" x14ac:dyDescent="0.25">
      <c r="B24" s="15"/>
      <c r="C24" s="15"/>
      <c r="D24" s="15"/>
      <c r="E24" s="16"/>
      <c r="F24" s="16"/>
      <c r="G24" s="16"/>
      <c r="H24" s="16"/>
      <c r="I24" s="16"/>
      <c r="J24" s="16"/>
      <c r="K24" s="16"/>
      <c r="L24" s="16"/>
      <c r="M24" s="16"/>
      <c r="N24" s="6"/>
      <c r="O24" s="6"/>
      <c r="P24" s="9"/>
      <c r="R24" s="1"/>
      <c r="S24" s="1"/>
      <c r="T24" s="1"/>
      <c r="U24" s="1"/>
    </row>
    <row r="25" spans="1:21" s="3" customFormat="1" ht="42" customHeight="1" x14ac:dyDescent="0.25">
      <c r="A25" s="154" t="s">
        <v>78</v>
      </c>
      <c r="B25" s="154"/>
      <c r="C25" s="154"/>
      <c r="D25" s="154"/>
      <c r="E25" s="154"/>
      <c r="F25" s="154"/>
      <c r="G25" s="154"/>
      <c r="H25" s="154"/>
      <c r="I25" s="154"/>
      <c r="J25" s="154"/>
      <c r="K25" s="154"/>
      <c r="L25" s="154"/>
      <c r="M25" s="154"/>
      <c r="N25" s="154"/>
      <c r="O25" s="6"/>
      <c r="P25" s="83"/>
      <c r="R25" s="1"/>
    </row>
    <row r="26" spans="1:21" s="3" customFormat="1" ht="10.5" x14ac:dyDescent="0.25">
      <c r="B26" s="15"/>
      <c r="C26" s="15"/>
      <c r="D26" s="15"/>
      <c r="E26" s="16"/>
      <c r="F26" s="16"/>
      <c r="G26" s="16"/>
      <c r="H26" s="16"/>
      <c r="I26" s="16"/>
      <c r="J26" s="16"/>
      <c r="K26" s="16"/>
      <c r="L26" s="16"/>
      <c r="M26" s="16"/>
      <c r="N26" s="6"/>
      <c r="O26" s="6"/>
      <c r="P26" s="9"/>
    </row>
    <row r="27" spans="1:21" s="3" customFormat="1" ht="10.5" x14ac:dyDescent="0.25">
      <c r="A27" s="137" t="s">
        <v>9</v>
      </c>
      <c r="B27" s="137"/>
      <c r="C27" s="137"/>
      <c r="D27" s="137"/>
      <c r="E27" s="137"/>
      <c r="F27" s="137"/>
      <c r="G27" s="137"/>
      <c r="H27" s="137"/>
      <c r="I27" s="137"/>
      <c r="J27" s="137"/>
      <c r="K27" s="137"/>
      <c r="L27" s="137"/>
      <c r="M27" s="137"/>
      <c r="N27" s="137"/>
      <c r="O27" s="51"/>
    </row>
    <row r="28" spans="1:21" s="3" customFormat="1" ht="21" x14ac:dyDescent="0.25">
      <c r="A28" s="61" t="s">
        <v>1</v>
      </c>
      <c r="B28" s="107">
        <v>2014</v>
      </c>
      <c r="C28" s="107">
        <v>2015</v>
      </c>
      <c r="D28" s="107">
        <v>2016</v>
      </c>
      <c r="E28" s="107">
        <v>2017</v>
      </c>
      <c r="F28" s="107">
        <v>2018</v>
      </c>
      <c r="G28" s="107">
        <v>2019</v>
      </c>
      <c r="H28" s="114">
        <v>2020</v>
      </c>
      <c r="I28" s="114">
        <v>2021</v>
      </c>
      <c r="J28" s="114">
        <v>2022</v>
      </c>
      <c r="K28" s="114">
        <v>2023</v>
      </c>
      <c r="L28" s="114">
        <v>2024</v>
      </c>
      <c r="M28" s="77" t="s">
        <v>62</v>
      </c>
      <c r="N28" s="70" t="s">
        <v>17</v>
      </c>
      <c r="O28" s="17"/>
      <c r="R28" s="84"/>
    </row>
    <row r="29" spans="1:21" x14ac:dyDescent="0.2">
      <c r="A29" s="12" t="s">
        <v>10</v>
      </c>
      <c r="B29" s="99">
        <v>18044.919000000002</v>
      </c>
      <c r="C29" s="99">
        <v>17798</v>
      </c>
      <c r="D29" s="108">
        <v>11715</v>
      </c>
      <c r="E29" s="108">
        <v>14707</v>
      </c>
      <c r="F29" s="108">
        <v>15218</v>
      </c>
      <c r="G29" s="108">
        <v>11143.588</v>
      </c>
      <c r="H29" s="108">
        <v>11467.125</v>
      </c>
      <c r="I29" s="108">
        <v>11520</v>
      </c>
      <c r="J29" s="108">
        <v>9100</v>
      </c>
      <c r="K29" s="108">
        <v>12121</v>
      </c>
      <c r="L29" s="108">
        <v>11225</v>
      </c>
      <c r="M29" s="100">
        <v>8925</v>
      </c>
      <c r="N29" s="59">
        <f>(M29-L29)/L29</f>
        <v>-0.20489977728285078</v>
      </c>
      <c r="O29" s="52"/>
      <c r="P29" s="60"/>
      <c r="Q29" s="50"/>
      <c r="R29" s="50"/>
      <c r="S29" s="85"/>
    </row>
    <row r="30" spans="1:21" x14ac:dyDescent="0.2">
      <c r="A30" s="12" t="s">
        <v>11</v>
      </c>
      <c r="B30" s="99">
        <v>18679.897000000001</v>
      </c>
      <c r="C30" s="99">
        <v>12211</v>
      </c>
      <c r="D30" s="108">
        <v>13632</v>
      </c>
      <c r="E30" s="108">
        <v>14933</v>
      </c>
      <c r="F30" s="108">
        <v>16120</v>
      </c>
      <c r="G30" s="108">
        <v>12378.255999999999</v>
      </c>
      <c r="H30" s="99">
        <v>12960.315000000001</v>
      </c>
      <c r="I30" s="99">
        <v>15853.5</v>
      </c>
      <c r="J30" s="99">
        <v>10500</v>
      </c>
      <c r="K30" s="99">
        <v>11090</v>
      </c>
      <c r="L30" s="99">
        <v>12328</v>
      </c>
      <c r="M30" s="101">
        <v>8940</v>
      </c>
      <c r="N30" s="59">
        <f t="shared" ref="N30:N35" si="4">(M30-L30)/L30</f>
        <v>-0.27482154445165474</v>
      </c>
      <c r="O30" s="52"/>
      <c r="P30" s="60"/>
      <c r="Q30" s="50"/>
      <c r="R30" s="50"/>
      <c r="S30" s="85"/>
    </row>
    <row r="31" spans="1:21" x14ac:dyDescent="0.2">
      <c r="A31" s="12" t="s">
        <v>12</v>
      </c>
      <c r="B31" s="99">
        <v>0</v>
      </c>
      <c r="C31" s="99">
        <v>5417</v>
      </c>
      <c r="D31" s="108">
        <v>3271</v>
      </c>
      <c r="E31" s="108">
        <v>3922</v>
      </c>
      <c r="F31" s="108">
        <v>3291</v>
      </c>
      <c r="G31" s="108">
        <v>3045.4540000000002</v>
      </c>
      <c r="H31" s="99">
        <v>3125.752</v>
      </c>
      <c r="I31" s="99">
        <v>4007.5</v>
      </c>
      <c r="J31" s="99">
        <v>3500</v>
      </c>
      <c r="K31" s="99">
        <v>2980</v>
      </c>
      <c r="L31" s="99">
        <v>2730</v>
      </c>
      <c r="M31" s="101">
        <v>2460</v>
      </c>
      <c r="N31" s="59">
        <f t="shared" si="4"/>
        <v>-9.8901098901098897E-2</v>
      </c>
      <c r="O31" s="52"/>
      <c r="P31" s="60"/>
      <c r="Q31" s="50"/>
      <c r="R31" s="50"/>
      <c r="S31" s="85"/>
    </row>
    <row r="32" spans="1:21" x14ac:dyDescent="0.2">
      <c r="A32" s="12" t="s">
        <v>13</v>
      </c>
      <c r="B32" s="99">
        <v>5682.1620000000003</v>
      </c>
      <c r="C32" s="99">
        <v>5461</v>
      </c>
      <c r="D32" s="108">
        <v>3390</v>
      </c>
      <c r="E32" s="108">
        <v>4408</v>
      </c>
      <c r="F32" s="108">
        <v>3132</v>
      </c>
      <c r="G32" s="108">
        <v>744.81299999999999</v>
      </c>
      <c r="H32" s="99">
        <v>602.11199999999997</v>
      </c>
      <c r="I32" s="99">
        <v>1474.2</v>
      </c>
      <c r="J32" s="99">
        <v>1500</v>
      </c>
      <c r="K32" s="99">
        <v>1895</v>
      </c>
      <c r="L32" s="99">
        <v>1715</v>
      </c>
      <c r="M32" s="101">
        <v>1410</v>
      </c>
      <c r="N32" s="59">
        <f t="shared" si="4"/>
        <v>-0.17784256559766765</v>
      </c>
      <c r="O32" s="52"/>
      <c r="P32" s="60"/>
      <c r="Q32" s="50"/>
      <c r="R32" s="50"/>
      <c r="S32" s="85"/>
    </row>
    <row r="33" spans="1:19" x14ac:dyDescent="0.2">
      <c r="A33" s="12" t="s">
        <v>14</v>
      </c>
      <c r="B33" s="99">
        <v>0</v>
      </c>
      <c r="C33" s="99">
        <v>0</v>
      </c>
      <c r="D33" s="108">
        <v>0</v>
      </c>
      <c r="E33" s="108"/>
      <c r="F33" s="108"/>
      <c r="G33" s="108"/>
      <c r="H33" s="99"/>
      <c r="I33" s="99"/>
      <c r="J33" s="99"/>
      <c r="K33" s="99"/>
      <c r="L33" s="99"/>
      <c r="M33" s="101"/>
      <c r="N33" s="59"/>
      <c r="O33" s="52"/>
      <c r="P33" s="60"/>
      <c r="Q33" s="50"/>
      <c r="R33" s="50"/>
      <c r="S33" s="85"/>
    </row>
    <row r="34" spans="1:19" x14ac:dyDescent="0.2">
      <c r="A34" s="12" t="s">
        <v>15</v>
      </c>
      <c r="B34" s="99">
        <v>11449.039000000001</v>
      </c>
      <c r="C34" s="99">
        <v>12802</v>
      </c>
      <c r="D34" s="108">
        <v>7165</v>
      </c>
      <c r="E34" s="108">
        <v>11132</v>
      </c>
      <c r="F34" s="108">
        <v>7639</v>
      </c>
      <c r="G34" s="108">
        <v>6226.85</v>
      </c>
      <c r="H34" s="99">
        <v>5325.634</v>
      </c>
      <c r="I34" s="99">
        <v>6237</v>
      </c>
      <c r="J34" s="99">
        <v>4500</v>
      </c>
      <c r="K34" s="99">
        <v>7010</v>
      </c>
      <c r="L34" s="99">
        <v>6543</v>
      </c>
      <c r="M34" s="101">
        <v>6018</v>
      </c>
      <c r="N34" s="59">
        <f t="shared" si="4"/>
        <v>-8.0238422741861534E-2</v>
      </c>
      <c r="O34" s="52"/>
      <c r="P34" s="60"/>
      <c r="Q34" s="50"/>
      <c r="R34" s="50"/>
      <c r="S34" s="85"/>
    </row>
    <row r="35" spans="1:19" ht="10.5" x14ac:dyDescent="0.25">
      <c r="A35" s="12" t="s">
        <v>16</v>
      </c>
      <c r="B35" s="25">
        <v>10644.800999999999</v>
      </c>
      <c r="C35" s="99">
        <v>6467</v>
      </c>
      <c r="D35" s="108">
        <v>4294</v>
      </c>
      <c r="E35" s="108">
        <v>3718</v>
      </c>
      <c r="F35" s="108">
        <v>3315</v>
      </c>
      <c r="G35" s="108">
        <v>6492.56</v>
      </c>
      <c r="H35" s="99">
        <v>5340.2</v>
      </c>
      <c r="I35" s="99">
        <v>6787</v>
      </c>
      <c r="J35" s="99">
        <v>3200</v>
      </c>
      <c r="K35" s="99">
        <v>3120</v>
      </c>
      <c r="L35" s="99">
        <v>4697</v>
      </c>
      <c r="M35" s="101">
        <v>3936</v>
      </c>
      <c r="N35" s="59">
        <f t="shared" si="4"/>
        <v>-0.16201830955929317</v>
      </c>
      <c r="O35" s="52"/>
      <c r="P35" s="60"/>
      <c r="Q35" s="50"/>
      <c r="R35" s="50"/>
      <c r="S35" s="85"/>
    </row>
    <row r="36" spans="1:19" s="3" customFormat="1" ht="15.5" x14ac:dyDescent="0.35">
      <c r="A36" s="11" t="s">
        <v>8</v>
      </c>
      <c r="B36" s="25">
        <f t="shared" ref="B36:K36" si="5">SUM(B29:B35)</f>
        <v>64500.818000000007</v>
      </c>
      <c r="C36" s="25">
        <f t="shared" si="5"/>
        <v>60156</v>
      </c>
      <c r="D36" s="25">
        <f t="shared" si="5"/>
        <v>43467</v>
      </c>
      <c r="E36" s="25">
        <f t="shared" si="5"/>
        <v>52820</v>
      </c>
      <c r="F36" s="25">
        <f t="shared" si="5"/>
        <v>48715</v>
      </c>
      <c r="G36" s="25">
        <f t="shared" si="5"/>
        <v>40031.520999999993</v>
      </c>
      <c r="H36" s="25">
        <f t="shared" si="5"/>
        <v>38821.137999999999</v>
      </c>
      <c r="I36" s="25">
        <f t="shared" si="5"/>
        <v>45879.199999999997</v>
      </c>
      <c r="J36" s="25">
        <f t="shared" si="5"/>
        <v>32300</v>
      </c>
      <c r="K36" s="25">
        <f t="shared" si="5"/>
        <v>38216</v>
      </c>
      <c r="L36" s="25">
        <f t="shared" ref="L36:M36" si="6">SUM(L29:L35)</f>
        <v>39238</v>
      </c>
      <c r="M36" s="111">
        <f t="shared" si="6"/>
        <v>31689</v>
      </c>
      <c r="N36" s="109">
        <f>(M36-L36)/L36</f>
        <v>-0.19239003007288852</v>
      </c>
      <c r="O36" s="53"/>
      <c r="P36" s="81"/>
      <c r="Q36" s="54"/>
      <c r="R36" s="86"/>
      <c r="S36" s="63"/>
    </row>
    <row r="38" spans="1:19" ht="57" customHeight="1" x14ac:dyDescent="0.2">
      <c r="A38" s="154" t="s">
        <v>79</v>
      </c>
      <c r="B38" s="154"/>
      <c r="C38" s="154"/>
      <c r="D38" s="154"/>
      <c r="E38" s="154"/>
      <c r="F38" s="154"/>
      <c r="G38" s="154"/>
      <c r="H38" s="154"/>
      <c r="I38" s="154"/>
      <c r="J38" s="154"/>
      <c r="K38" s="154"/>
      <c r="L38" s="154"/>
      <c r="M38" s="154"/>
      <c r="N38" s="154"/>
      <c r="Q38" s="85"/>
    </row>
  </sheetData>
  <customSheetViews>
    <customSheetView guid="{27020135-4E8A-4EC4-9972-C3D8D67A5A58}"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showRuler="0" topLeftCell="A37">
      <selection activeCell="F45" sqref="F45"/>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5">
    <mergeCell ref="A12:N12"/>
    <mergeCell ref="A27:N27"/>
    <mergeCell ref="A9:N9"/>
    <mergeCell ref="A25:N25"/>
    <mergeCell ref="A38:N38"/>
  </mergeCells>
  <phoneticPr fontId="0" type="noConversion"/>
  <printOptions horizontalCentered="1"/>
  <pageMargins left="0.39370078740157483" right="0.39370078740157483" top="0.39370078740157483" bottom="0.39370078740157483" header="0.39370078740157483" footer="0.39370078740157483"/>
  <pageSetup paperSize="9" orientation="landscape" r:id="rId16"/>
  <headerFooter alignWithMargins="0">
    <oddFooter>&amp;L&amp;8Cooperativas Agro-alimentarias de España&amp;R&amp;9Madrid, 23 de julio de 2018</oddFooter>
  </headerFooter>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9:N38"/>
  <sheetViews>
    <sheetView topLeftCell="A6" zoomScaleNormal="100" workbookViewId="0">
      <selection activeCell="N36" sqref="N36"/>
    </sheetView>
  </sheetViews>
  <sheetFormatPr baseColWidth="10" defaultColWidth="11.453125" defaultRowHeight="10" x14ac:dyDescent="0.2"/>
  <cols>
    <col min="1" max="1" width="12.54296875" style="1" customWidth="1"/>
    <col min="2" max="2" width="6.453125" style="1" customWidth="1"/>
    <col min="3" max="3" width="6.54296875" style="8" bestFit="1" customWidth="1"/>
    <col min="4" max="4" width="6.54296875" style="2" bestFit="1" customWidth="1"/>
    <col min="5" max="6" width="6.54296875" style="1" bestFit="1" customWidth="1"/>
    <col min="7" max="11" width="5.453125" style="1" bestFit="1" customWidth="1"/>
    <col min="12" max="12" width="6" style="1" customWidth="1"/>
    <col min="13" max="13" width="9.1796875" style="1" customWidth="1"/>
    <col min="14" max="14" width="7.54296875" style="1" bestFit="1" customWidth="1"/>
    <col min="15" max="16384" width="11.453125" style="1"/>
  </cols>
  <sheetData>
    <row r="9" spans="1:14" ht="18" customHeight="1" x14ac:dyDescent="0.4">
      <c r="A9" s="151" t="s">
        <v>48</v>
      </c>
      <c r="B9" s="152"/>
      <c r="C9" s="152"/>
      <c r="D9" s="152"/>
      <c r="E9" s="152"/>
      <c r="F9" s="152"/>
      <c r="G9" s="152"/>
      <c r="H9" s="152"/>
      <c r="I9" s="152"/>
      <c r="J9" s="152"/>
      <c r="K9" s="152"/>
      <c r="L9" s="152"/>
      <c r="M9" s="152"/>
      <c r="N9" s="153"/>
    </row>
    <row r="12" spans="1:14" s="3" customFormat="1" ht="10.5" x14ac:dyDescent="0.25">
      <c r="A12" s="134" t="s">
        <v>0</v>
      </c>
      <c r="B12" s="135"/>
      <c r="C12" s="135"/>
      <c r="D12" s="135"/>
      <c r="E12" s="135"/>
      <c r="F12" s="135"/>
      <c r="G12" s="135"/>
      <c r="H12" s="135"/>
      <c r="I12" s="135"/>
      <c r="J12" s="135"/>
      <c r="K12" s="135"/>
      <c r="L12" s="135"/>
      <c r="M12" s="135"/>
      <c r="N12" s="136"/>
    </row>
    <row r="13" spans="1:14" s="3" customFormat="1" ht="10.5" x14ac:dyDescent="0.25">
      <c r="A13" s="11" t="s">
        <v>1</v>
      </c>
      <c r="B13" s="10">
        <v>2014</v>
      </c>
      <c r="C13" s="10">
        <v>2015</v>
      </c>
      <c r="D13" s="10">
        <v>2016</v>
      </c>
      <c r="E13" s="10">
        <v>2017</v>
      </c>
      <c r="F13" s="10">
        <v>2018</v>
      </c>
      <c r="G13" s="10">
        <v>2019</v>
      </c>
      <c r="H13" s="10">
        <v>2020</v>
      </c>
      <c r="I13" s="10">
        <v>2021</v>
      </c>
      <c r="J13" s="10">
        <v>2022</v>
      </c>
      <c r="K13" s="10">
        <v>2023</v>
      </c>
      <c r="L13" s="10">
        <v>2024</v>
      </c>
      <c r="M13" s="77" t="s">
        <v>63</v>
      </c>
      <c r="N13" s="68" t="s">
        <v>17</v>
      </c>
    </row>
    <row r="14" spans="1:14" x14ac:dyDescent="0.2">
      <c r="A14" s="12" t="s">
        <v>3</v>
      </c>
      <c r="B14" s="57"/>
      <c r="C14" s="57"/>
      <c r="D14" s="57"/>
      <c r="E14" s="57"/>
      <c r="F14" s="57"/>
      <c r="G14" s="57"/>
      <c r="H14" s="57"/>
      <c r="I14" s="57"/>
      <c r="J14" s="57"/>
      <c r="K14" s="57"/>
      <c r="L14" s="57"/>
      <c r="M14" s="57"/>
      <c r="N14" s="59"/>
    </row>
    <row r="15" spans="1:14" x14ac:dyDescent="0.2">
      <c r="A15" s="12" t="s">
        <v>34</v>
      </c>
      <c r="B15" s="57"/>
      <c r="C15" s="57"/>
      <c r="D15" s="57"/>
      <c r="E15" s="57"/>
      <c r="F15" s="57"/>
      <c r="G15" s="57"/>
      <c r="H15" s="57"/>
      <c r="I15" s="57"/>
      <c r="J15" s="57"/>
      <c r="K15" s="57"/>
      <c r="L15" s="57"/>
      <c r="M15" s="57"/>
      <c r="N15" s="59"/>
    </row>
    <row r="16" spans="1:14" x14ac:dyDescent="0.2">
      <c r="A16" s="12" t="s">
        <v>2</v>
      </c>
      <c r="B16" s="57"/>
      <c r="C16" s="57"/>
      <c r="D16" s="57"/>
      <c r="E16" s="57"/>
      <c r="F16" s="57"/>
      <c r="G16" s="57"/>
      <c r="H16" s="57"/>
      <c r="I16" s="57"/>
      <c r="J16" s="57"/>
      <c r="K16" s="57"/>
      <c r="L16" s="57"/>
      <c r="M16" s="57"/>
      <c r="N16" s="59"/>
    </row>
    <row r="17" spans="1:14" x14ac:dyDescent="0.2">
      <c r="A17" s="12" t="s">
        <v>4</v>
      </c>
      <c r="B17" s="57"/>
      <c r="C17" s="57"/>
      <c r="D17" s="57"/>
      <c r="E17" s="57"/>
      <c r="F17" s="57"/>
      <c r="G17" s="57"/>
      <c r="H17" s="57"/>
      <c r="I17" s="57"/>
      <c r="J17" s="57"/>
      <c r="K17" s="57"/>
      <c r="L17" s="57"/>
      <c r="M17" s="57"/>
      <c r="N17" s="59"/>
    </row>
    <row r="18" spans="1:14" x14ac:dyDescent="0.2">
      <c r="A18" s="12" t="s">
        <v>5</v>
      </c>
      <c r="B18" s="57"/>
      <c r="C18" s="57"/>
      <c r="D18" s="57"/>
      <c r="E18" s="57"/>
      <c r="F18" s="57"/>
      <c r="G18" s="57"/>
      <c r="H18" s="57"/>
      <c r="I18" s="57"/>
      <c r="J18" s="57"/>
      <c r="K18" s="57"/>
      <c r="L18" s="57"/>
      <c r="M18" s="57"/>
      <c r="N18" s="59"/>
    </row>
    <row r="19" spans="1:14" x14ac:dyDescent="0.2">
      <c r="A19" s="12" t="s">
        <v>52</v>
      </c>
      <c r="B19" s="57"/>
      <c r="C19" s="57"/>
      <c r="D19" s="57"/>
      <c r="E19" s="57"/>
      <c r="F19" s="57"/>
      <c r="G19" s="57"/>
      <c r="H19" s="57"/>
      <c r="I19" s="57"/>
      <c r="J19" s="57"/>
      <c r="K19" s="57"/>
      <c r="L19" s="57"/>
      <c r="M19" s="57"/>
      <c r="N19" s="59"/>
    </row>
    <row r="20" spans="1:14" x14ac:dyDescent="0.2">
      <c r="A20" s="12" t="s">
        <v>53</v>
      </c>
      <c r="B20" s="57"/>
      <c r="C20" s="57"/>
      <c r="D20" s="57"/>
      <c r="E20" s="57"/>
      <c r="F20" s="57"/>
      <c r="G20" s="57"/>
      <c r="H20" s="57"/>
      <c r="I20" s="57"/>
      <c r="J20" s="57"/>
      <c r="K20" s="57"/>
      <c r="L20" s="57"/>
      <c r="M20" s="57"/>
      <c r="N20" s="59"/>
    </row>
    <row r="21" spans="1:14" x14ac:dyDescent="0.2">
      <c r="A21" s="12" t="s">
        <v>6</v>
      </c>
      <c r="B21" s="57"/>
      <c r="C21" s="57"/>
      <c r="D21" s="57"/>
      <c r="E21" s="57"/>
      <c r="F21" s="57"/>
      <c r="G21" s="57"/>
      <c r="H21" s="57"/>
      <c r="I21" s="57"/>
      <c r="J21" s="57"/>
      <c r="K21" s="57"/>
      <c r="L21" s="57"/>
      <c r="M21" s="57"/>
      <c r="N21" s="59"/>
    </row>
    <row r="22" spans="1:14" x14ac:dyDescent="0.2">
      <c r="A22" s="12" t="s">
        <v>7</v>
      </c>
      <c r="B22" s="57"/>
      <c r="C22" s="57"/>
      <c r="D22" s="57"/>
      <c r="E22" s="57"/>
      <c r="F22" s="57"/>
      <c r="G22" s="57"/>
      <c r="H22" s="57"/>
      <c r="I22" s="57"/>
      <c r="J22" s="57"/>
      <c r="K22" s="57"/>
      <c r="L22" s="57"/>
      <c r="M22" s="57"/>
      <c r="N22" s="59"/>
    </row>
    <row r="23" spans="1:14" s="3" customFormat="1" ht="10.5" x14ac:dyDescent="0.25">
      <c r="A23" s="11" t="s">
        <v>8</v>
      </c>
      <c r="B23" s="58"/>
      <c r="C23" s="58"/>
      <c r="D23" s="58"/>
      <c r="E23" s="31">
        <v>800</v>
      </c>
      <c r="F23" s="31">
        <v>700</v>
      </c>
      <c r="G23" s="31">
        <v>700</v>
      </c>
      <c r="H23" s="31">
        <v>631</v>
      </c>
      <c r="I23" s="31">
        <v>800</v>
      </c>
      <c r="J23" s="31">
        <v>650</v>
      </c>
      <c r="K23" s="31">
        <v>745</v>
      </c>
      <c r="L23" s="31">
        <v>855</v>
      </c>
      <c r="M23" s="58">
        <v>862</v>
      </c>
      <c r="N23" s="113">
        <f>(M23-L23)/L23</f>
        <v>8.1871345029239772E-3</v>
      </c>
    </row>
    <row r="24" spans="1:14" s="3" customFormat="1" ht="10.5" x14ac:dyDescent="0.25">
      <c r="B24" s="15"/>
      <c r="C24" s="15"/>
      <c r="D24" s="15"/>
      <c r="E24" s="16"/>
      <c r="F24" s="16"/>
      <c r="G24" s="16"/>
      <c r="H24" s="16"/>
      <c r="I24" s="17"/>
      <c r="J24" s="17"/>
      <c r="K24" s="17"/>
      <c r="L24" s="17"/>
      <c r="M24" s="17"/>
      <c r="N24" s="9"/>
    </row>
    <row r="25" spans="1:14" s="3" customFormat="1" ht="10.5" x14ac:dyDescent="0.25">
      <c r="A25" s="154" t="s">
        <v>59</v>
      </c>
      <c r="B25" s="154"/>
      <c r="C25" s="154"/>
      <c r="D25" s="154"/>
      <c r="E25" s="154"/>
      <c r="F25" s="154"/>
      <c r="G25" s="154"/>
      <c r="H25" s="154"/>
      <c r="I25" s="154"/>
      <c r="J25" s="154"/>
      <c r="K25" s="154"/>
      <c r="L25" s="154"/>
      <c r="M25" s="154"/>
      <c r="N25" s="154"/>
    </row>
    <row r="26" spans="1:14" s="3" customFormat="1" ht="10.5" x14ac:dyDescent="0.25">
      <c r="B26" s="15"/>
      <c r="C26" s="15"/>
      <c r="D26" s="15"/>
      <c r="E26" s="16"/>
      <c r="F26" s="16"/>
      <c r="G26" s="16"/>
      <c r="H26" s="16"/>
      <c r="I26" s="17"/>
      <c r="J26" s="17"/>
      <c r="K26" s="17"/>
      <c r="L26" s="17"/>
      <c r="M26" s="17"/>
      <c r="N26" s="9"/>
    </row>
    <row r="27" spans="1:14" s="3" customFormat="1" ht="10.5" x14ac:dyDescent="0.25">
      <c r="A27" s="123" t="s">
        <v>9</v>
      </c>
      <c r="B27" s="124"/>
      <c r="C27" s="124"/>
      <c r="D27" s="124"/>
      <c r="E27" s="124"/>
      <c r="F27" s="124"/>
      <c r="G27" s="124"/>
      <c r="H27" s="124"/>
      <c r="I27" s="124"/>
      <c r="J27" s="124"/>
      <c r="K27" s="124"/>
      <c r="L27" s="124"/>
      <c r="M27" s="124"/>
      <c r="N27" s="125"/>
    </row>
    <row r="28" spans="1:14" s="3" customFormat="1" ht="10.5" x14ac:dyDescent="0.25">
      <c r="A28" s="11" t="s">
        <v>1</v>
      </c>
      <c r="B28" s="10">
        <v>2014</v>
      </c>
      <c r="C28" s="10">
        <v>2015</v>
      </c>
      <c r="D28" s="10">
        <v>2016</v>
      </c>
      <c r="E28" s="10">
        <v>2017</v>
      </c>
      <c r="F28" s="10">
        <v>2018</v>
      </c>
      <c r="G28" s="10">
        <v>2019</v>
      </c>
      <c r="H28" s="10">
        <v>2020</v>
      </c>
      <c r="I28" s="10">
        <v>2021</v>
      </c>
      <c r="J28" s="10">
        <v>2022</v>
      </c>
      <c r="K28" s="10">
        <v>2023</v>
      </c>
      <c r="L28" s="10">
        <v>2024</v>
      </c>
      <c r="M28" s="77" t="s">
        <v>63</v>
      </c>
      <c r="N28" s="68" t="s">
        <v>17</v>
      </c>
    </row>
    <row r="29" spans="1:14" x14ac:dyDescent="0.2">
      <c r="A29" s="12" t="s">
        <v>10</v>
      </c>
      <c r="B29" s="97">
        <v>52</v>
      </c>
      <c r="C29" s="30">
        <v>53</v>
      </c>
      <c r="D29" s="30">
        <v>51</v>
      </c>
      <c r="E29" s="30">
        <v>50</v>
      </c>
      <c r="F29" s="30">
        <v>45</v>
      </c>
      <c r="G29" s="30">
        <v>40</v>
      </c>
      <c r="H29" s="30">
        <v>45</v>
      </c>
      <c r="I29" s="30">
        <v>65</v>
      </c>
      <c r="J29" s="30">
        <v>53</v>
      </c>
      <c r="K29" s="30"/>
      <c r="L29" s="30"/>
      <c r="M29" s="102"/>
      <c r="N29" s="59" t="e">
        <f>(M29-L29)/L29</f>
        <v>#DIV/0!</v>
      </c>
    </row>
    <row r="30" spans="1:14" x14ac:dyDescent="0.2">
      <c r="A30" s="12" t="s">
        <v>11</v>
      </c>
      <c r="B30" s="97"/>
      <c r="C30" s="30"/>
      <c r="D30" s="30"/>
      <c r="E30" s="30"/>
      <c r="F30" s="30"/>
      <c r="G30" s="30"/>
      <c r="H30" s="30"/>
      <c r="I30" s="30"/>
      <c r="J30" s="30"/>
      <c r="K30" s="30"/>
      <c r="L30" s="30"/>
      <c r="M30" s="102"/>
      <c r="N30" s="59"/>
    </row>
    <row r="31" spans="1:14" x14ac:dyDescent="0.2">
      <c r="A31" s="12" t="s">
        <v>12</v>
      </c>
      <c r="B31" s="97">
        <v>148</v>
      </c>
      <c r="C31" s="30">
        <v>137</v>
      </c>
      <c r="D31" s="30">
        <v>135</v>
      </c>
      <c r="E31" s="30">
        <v>135</v>
      </c>
      <c r="F31" s="30">
        <v>120</v>
      </c>
      <c r="G31" s="30">
        <v>110</v>
      </c>
      <c r="H31" s="30">
        <v>120</v>
      </c>
      <c r="I31" s="30">
        <v>171</v>
      </c>
      <c r="J31" s="30">
        <v>136</v>
      </c>
      <c r="K31" s="30"/>
      <c r="L31" s="30"/>
      <c r="M31" s="102"/>
      <c r="N31" s="59" t="e">
        <f>(M31-L31)/L31</f>
        <v>#DIV/0!</v>
      </c>
    </row>
    <row r="32" spans="1:14" x14ac:dyDescent="0.2">
      <c r="A32" s="12" t="s">
        <v>13</v>
      </c>
      <c r="B32" s="97"/>
      <c r="C32" s="30"/>
      <c r="D32" s="30"/>
      <c r="E32" s="30"/>
      <c r="F32" s="30"/>
      <c r="G32" s="30"/>
      <c r="H32" s="30"/>
      <c r="I32" s="30"/>
      <c r="J32" s="30"/>
      <c r="K32" s="30"/>
      <c r="L32" s="30"/>
      <c r="M32" s="102"/>
      <c r="N32" s="59"/>
    </row>
    <row r="33" spans="1:14" x14ac:dyDescent="0.2">
      <c r="A33" s="12" t="s">
        <v>14</v>
      </c>
      <c r="B33" s="97"/>
      <c r="C33" s="30"/>
      <c r="D33" s="30"/>
      <c r="E33" s="30"/>
      <c r="F33" s="30"/>
      <c r="G33" s="30"/>
      <c r="H33" s="30"/>
      <c r="I33" s="30"/>
      <c r="J33" s="30"/>
      <c r="K33" s="30"/>
      <c r="L33" s="30"/>
      <c r="M33" s="102"/>
      <c r="N33" s="59"/>
    </row>
    <row r="34" spans="1:14" x14ac:dyDescent="0.2">
      <c r="A34" s="12" t="s">
        <v>15</v>
      </c>
      <c r="B34" s="97"/>
      <c r="C34" s="30"/>
      <c r="D34" s="30"/>
      <c r="E34" s="30"/>
      <c r="F34" s="30"/>
      <c r="G34" s="30"/>
      <c r="H34" s="30"/>
      <c r="I34" s="30"/>
      <c r="J34" s="30"/>
      <c r="K34" s="30"/>
      <c r="L34" s="30"/>
      <c r="M34" s="102"/>
      <c r="N34" s="59"/>
    </row>
    <row r="35" spans="1:14" x14ac:dyDescent="0.2">
      <c r="A35" s="12" t="s">
        <v>16</v>
      </c>
      <c r="B35" s="97">
        <v>50</v>
      </c>
      <c r="C35" s="30">
        <v>54</v>
      </c>
      <c r="D35" s="30">
        <v>36</v>
      </c>
      <c r="E35" s="30">
        <v>40</v>
      </c>
      <c r="F35" s="30">
        <v>35</v>
      </c>
      <c r="G35" s="30">
        <v>30</v>
      </c>
      <c r="H35" s="30">
        <v>35</v>
      </c>
      <c r="I35" s="30">
        <v>64</v>
      </c>
      <c r="J35" s="30">
        <v>47</v>
      </c>
      <c r="K35" s="30"/>
      <c r="L35" s="30"/>
      <c r="M35" s="102"/>
      <c r="N35" s="59" t="e">
        <f>(M35-L35)/L35</f>
        <v>#DIV/0!</v>
      </c>
    </row>
    <row r="36" spans="1:14" s="3" customFormat="1" ht="10.5" x14ac:dyDescent="0.25">
      <c r="A36" s="11" t="s">
        <v>8</v>
      </c>
      <c r="B36" s="14">
        <f t="shared" ref="B36:D36" si="0">SUM(B29:B35)</f>
        <v>250</v>
      </c>
      <c r="C36" s="31">
        <f t="shared" si="0"/>
        <v>244</v>
      </c>
      <c r="D36" s="31">
        <f t="shared" si="0"/>
        <v>222</v>
      </c>
      <c r="E36" s="31">
        <v>225</v>
      </c>
      <c r="F36" s="31">
        <v>180</v>
      </c>
      <c r="G36" s="31">
        <v>180</v>
      </c>
      <c r="H36" s="31">
        <f>SUM(H29:H35)</f>
        <v>200</v>
      </c>
      <c r="I36" s="31">
        <f>SUM(I29:I35)</f>
        <v>300</v>
      </c>
      <c r="J36" s="31">
        <f>SUM(J29:J35)</f>
        <v>236</v>
      </c>
      <c r="K36" s="31">
        <v>103</v>
      </c>
      <c r="L36" s="31">
        <v>343</v>
      </c>
      <c r="M36" s="94">
        <v>519</v>
      </c>
      <c r="N36" s="113">
        <f>(M36-L36)/L36</f>
        <v>0.51311953352769679</v>
      </c>
    </row>
    <row r="38" spans="1:14" ht="10.5" x14ac:dyDescent="0.2">
      <c r="A38" s="154" t="s">
        <v>59</v>
      </c>
      <c r="B38" s="154"/>
      <c r="C38" s="154"/>
      <c r="D38" s="154"/>
      <c r="E38" s="154"/>
      <c r="F38" s="154"/>
      <c r="G38" s="154"/>
      <c r="H38" s="154"/>
      <c r="I38" s="154"/>
      <c r="J38" s="154"/>
      <c r="K38" s="154"/>
      <c r="L38" s="154"/>
      <c r="M38" s="154"/>
      <c r="N38" s="154"/>
    </row>
  </sheetData>
  <mergeCells count="5">
    <mergeCell ref="A9:N9"/>
    <mergeCell ref="A12:N12"/>
    <mergeCell ref="A27:N27"/>
    <mergeCell ref="A25:N25"/>
    <mergeCell ref="A38:N38"/>
  </mergeCells>
  <printOptions horizontalCentered="1"/>
  <pageMargins left="0.39370078740157483" right="0.39370078740157483" top="0.39370078740157483" bottom="0.39370078740157483" header="0.39370078740157483" footer="0.39370078740157483"/>
  <pageSetup paperSize="9" orientation="landscape" r:id="rId1"/>
  <headerFooter alignWithMargins="0">
    <oddFooter xml:space="preserve">&amp;L&amp;8Cooperativas Agro-alimentarias de España&amp;R&amp;9Madrid, 20 de julio de 2013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T38"/>
  <sheetViews>
    <sheetView topLeftCell="A7" zoomScaleNormal="100" workbookViewId="0">
      <selection activeCell="M29" sqref="M29:M35"/>
    </sheetView>
  </sheetViews>
  <sheetFormatPr baseColWidth="10" defaultColWidth="11.453125" defaultRowHeight="10" x14ac:dyDescent="0.2"/>
  <cols>
    <col min="1" max="1" width="14.81640625" style="1" customWidth="1"/>
    <col min="2" max="2" width="7.453125" style="1" bestFit="1" customWidth="1"/>
    <col min="3" max="3" width="7.453125" style="4" bestFit="1" customWidth="1"/>
    <col min="4" max="4" width="7.453125" style="2" bestFit="1" customWidth="1"/>
    <col min="5" max="9" width="7.453125" style="1" bestFit="1" customWidth="1"/>
    <col min="10" max="10" width="9.54296875" style="1" bestFit="1" customWidth="1"/>
    <col min="11" max="12" width="7.54296875" style="1" customWidth="1"/>
    <col min="13" max="13" width="8.54296875" style="1" customWidth="1"/>
    <col min="14" max="14" width="11.453125" style="1"/>
    <col min="15" max="15" width="9.453125" style="1" customWidth="1"/>
    <col min="16" max="16" width="12.453125" style="1" bestFit="1" customWidth="1"/>
    <col min="17" max="17" width="12" style="1" bestFit="1" customWidth="1"/>
    <col min="18" max="16384" width="11.453125" style="1"/>
  </cols>
  <sheetData>
    <row r="9" spans="1:20" ht="18" customHeight="1" x14ac:dyDescent="0.4">
      <c r="A9" s="151" t="s">
        <v>30</v>
      </c>
      <c r="B9" s="152"/>
      <c r="C9" s="152"/>
      <c r="D9" s="152"/>
      <c r="E9" s="152"/>
      <c r="F9" s="152"/>
      <c r="G9" s="152"/>
      <c r="H9" s="152"/>
      <c r="I9" s="152"/>
      <c r="J9" s="152"/>
      <c r="K9" s="152"/>
      <c r="L9" s="152"/>
      <c r="M9" s="152"/>
      <c r="N9" s="153"/>
    </row>
    <row r="12" spans="1:20" s="3" customFormat="1" ht="10.5" x14ac:dyDescent="0.25">
      <c r="A12" s="134" t="s">
        <v>0</v>
      </c>
      <c r="B12" s="135"/>
      <c r="C12" s="135"/>
      <c r="D12" s="135"/>
      <c r="E12" s="135"/>
      <c r="F12" s="135"/>
      <c r="G12" s="135"/>
      <c r="H12" s="135"/>
      <c r="I12" s="135"/>
      <c r="J12" s="135"/>
      <c r="K12" s="135"/>
      <c r="L12" s="135"/>
      <c r="M12" s="135"/>
      <c r="N12" s="136"/>
      <c r="P12" s="1"/>
      <c r="Q12" s="1"/>
      <c r="R12" s="1"/>
    </row>
    <row r="13" spans="1:20" s="3" customFormat="1" ht="21" x14ac:dyDescent="0.25">
      <c r="A13" s="11" t="s">
        <v>1</v>
      </c>
      <c r="B13" s="10">
        <v>2014</v>
      </c>
      <c r="C13" s="10">
        <v>2015</v>
      </c>
      <c r="D13" s="10">
        <v>2016</v>
      </c>
      <c r="E13" s="10">
        <v>2017</v>
      </c>
      <c r="F13" s="10">
        <v>2018</v>
      </c>
      <c r="G13" s="10">
        <v>2019</v>
      </c>
      <c r="H13" s="10">
        <v>2020</v>
      </c>
      <c r="I13" s="10">
        <v>2021</v>
      </c>
      <c r="J13" s="10">
        <v>2022</v>
      </c>
      <c r="K13" s="10">
        <v>2023</v>
      </c>
      <c r="L13" s="10">
        <v>2024</v>
      </c>
      <c r="M13" s="71" t="s">
        <v>63</v>
      </c>
      <c r="N13" s="68" t="s">
        <v>17</v>
      </c>
      <c r="O13" s="25" t="s">
        <v>64</v>
      </c>
      <c r="P13" s="69" t="s">
        <v>65</v>
      </c>
      <c r="Q13" s="1"/>
      <c r="R13" s="1"/>
    </row>
    <row r="14" spans="1:20" x14ac:dyDescent="0.2">
      <c r="A14" s="12" t="s">
        <v>3</v>
      </c>
      <c r="B14" s="30">
        <v>9173</v>
      </c>
      <c r="C14" s="30">
        <v>11377</v>
      </c>
      <c r="D14" s="30">
        <v>9703</v>
      </c>
      <c r="E14" s="30">
        <v>3700</v>
      </c>
      <c r="F14" s="30">
        <v>13098</v>
      </c>
      <c r="G14" s="30">
        <v>12846</v>
      </c>
      <c r="H14" s="30">
        <v>10510</v>
      </c>
      <c r="I14" s="30">
        <v>12385</v>
      </c>
      <c r="J14" s="30">
        <v>13493</v>
      </c>
      <c r="K14" s="30">
        <v>11551</v>
      </c>
      <c r="L14" s="30">
        <v>13088.923237673544</v>
      </c>
      <c r="M14" s="102">
        <v>12923</v>
      </c>
      <c r="N14" s="59">
        <f>(M14-L14)/L14</f>
        <v>-1.2676614772708771E-2</v>
      </c>
      <c r="O14" s="23">
        <f>AVERAGE(C14:L14)</f>
        <v>11175.192323767355</v>
      </c>
      <c r="P14" s="2">
        <f>(M14-O14)/O14</f>
        <v>0.15640067979102382</v>
      </c>
      <c r="Q14" s="106"/>
      <c r="R14" s="23"/>
      <c r="S14" s="23"/>
      <c r="T14" s="23"/>
    </row>
    <row r="15" spans="1:20" x14ac:dyDescent="0.2">
      <c r="A15" s="12" t="s">
        <v>34</v>
      </c>
      <c r="B15" s="30">
        <v>1079</v>
      </c>
      <c r="C15" s="30">
        <v>1653</v>
      </c>
      <c r="D15" s="30">
        <v>1700</v>
      </c>
      <c r="E15" s="30">
        <v>655</v>
      </c>
      <c r="F15" s="30">
        <v>2106</v>
      </c>
      <c r="G15" s="30">
        <v>2065</v>
      </c>
      <c r="H15" s="30">
        <v>2002</v>
      </c>
      <c r="I15" s="30">
        <v>2189</v>
      </c>
      <c r="J15" s="30">
        <v>2193</v>
      </c>
      <c r="K15" s="30">
        <v>1008</v>
      </c>
      <c r="L15" s="30">
        <v>1964.9305621650701</v>
      </c>
      <c r="M15" s="102">
        <v>1713</v>
      </c>
      <c r="N15" s="59">
        <f t="shared" ref="N15:N23" si="0">(M15-L15)/L15</f>
        <v>-0.12821346820901344</v>
      </c>
      <c r="O15" s="23">
        <f t="shared" ref="O15:O23" si="1">AVERAGE(C15:L15)</f>
        <v>1753.5930562165072</v>
      </c>
      <c r="P15" s="2">
        <f t="shared" ref="P15:P23" si="2">(M15-O15)/O15</f>
        <v>-2.3148504194062784E-2</v>
      </c>
      <c r="Q15" s="106"/>
      <c r="R15" s="23"/>
      <c r="S15" s="23"/>
      <c r="T15" s="23"/>
    </row>
    <row r="16" spans="1:20" x14ac:dyDescent="0.2">
      <c r="A16" s="12" t="s">
        <v>2</v>
      </c>
      <c r="B16" s="30">
        <v>76</v>
      </c>
      <c r="C16" s="30">
        <v>79</v>
      </c>
      <c r="D16" s="30">
        <v>75</v>
      </c>
      <c r="E16" s="30">
        <v>15</v>
      </c>
      <c r="F16" s="30">
        <v>94</v>
      </c>
      <c r="G16" s="30">
        <v>92</v>
      </c>
      <c r="H16" s="30">
        <v>84</v>
      </c>
      <c r="I16" s="30">
        <v>93</v>
      </c>
      <c r="J16" s="30">
        <v>95.988710069347093</v>
      </c>
      <c r="K16" s="30">
        <v>72</v>
      </c>
      <c r="L16" s="30">
        <v>97.578883118495369</v>
      </c>
      <c r="M16" s="102">
        <v>95</v>
      </c>
      <c r="N16" s="59">
        <f t="shared" si="0"/>
        <v>-2.6428700924601593E-2</v>
      </c>
      <c r="O16" s="23">
        <f t="shared" si="1"/>
        <v>79.756759318784248</v>
      </c>
      <c r="P16" s="2">
        <f t="shared" si="2"/>
        <v>0.19112161541430228</v>
      </c>
      <c r="Q16" s="106"/>
      <c r="R16" s="23"/>
      <c r="S16" s="23"/>
      <c r="T16" s="23"/>
    </row>
    <row r="17" spans="1:20" x14ac:dyDescent="0.2">
      <c r="A17" s="12" t="s">
        <v>4</v>
      </c>
      <c r="B17" s="30">
        <v>140</v>
      </c>
      <c r="C17" s="30">
        <v>158</v>
      </c>
      <c r="D17" s="30">
        <v>150</v>
      </c>
      <c r="E17" s="30">
        <v>28</v>
      </c>
      <c r="F17" s="30">
        <v>189</v>
      </c>
      <c r="G17" s="30">
        <v>186</v>
      </c>
      <c r="H17" s="30">
        <v>190</v>
      </c>
      <c r="I17" s="30">
        <v>187</v>
      </c>
      <c r="J17" s="30">
        <v>194</v>
      </c>
      <c r="K17" s="30">
        <v>105</v>
      </c>
      <c r="L17" s="30">
        <v>192.07632782272248</v>
      </c>
      <c r="M17" s="102">
        <v>177</v>
      </c>
      <c r="N17" s="59">
        <f t="shared" si="0"/>
        <v>-7.8491337238794076E-2</v>
      </c>
      <c r="O17" s="23">
        <f t="shared" si="1"/>
        <v>157.90763278227226</v>
      </c>
      <c r="P17" s="2">
        <f t="shared" si="2"/>
        <v>0.12090845060069304</v>
      </c>
      <c r="Q17" s="106"/>
      <c r="R17" s="23"/>
      <c r="S17" s="23"/>
      <c r="T17" s="23"/>
    </row>
    <row r="18" spans="1:20" x14ac:dyDescent="0.2">
      <c r="A18" s="12" t="s">
        <v>5</v>
      </c>
      <c r="B18" s="30">
        <v>23742</v>
      </c>
      <c r="C18" s="30">
        <v>27340</v>
      </c>
      <c r="D18" s="30">
        <v>15237</v>
      </c>
      <c r="E18" s="30">
        <v>2934</v>
      </c>
      <c r="F18" s="30">
        <v>31069</v>
      </c>
      <c r="G18" s="30">
        <v>30470</v>
      </c>
      <c r="H18" s="30">
        <v>30410</v>
      </c>
      <c r="I18" s="30">
        <v>31396</v>
      </c>
      <c r="J18" s="30">
        <v>33339</v>
      </c>
      <c r="K18" s="30">
        <v>29755</v>
      </c>
      <c r="L18" s="30">
        <v>32384.890587821483</v>
      </c>
      <c r="M18" s="102">
        <v>32529</v>
      </c>
      <c r="N18" s="112">
        <f t="shared" si="0"/>
        <v>4.4498965277563847E-3</v>
      </c>
      <c r="O18" s="23">
        <f t="shared" si="1"/>
        <v>26433.48905878215</v>
      </c>
      <c r="P18" s="2">
        <f t="shared" si="2"/>
        <v>0.23059804657882282</v>
      </c>
      <c r="Q18" s="106"/>
      <c r="R18" s="23"/>
      <c r="S18" s="23"/>
      <c r="T18" s="23"/>
    </row>
    <row r="19" spans="1:20" x14ac:dyDescent="0.2">
      <c r="A19" s="12" t="s">
        <v>52</v>
      </c>
      <c r="B19" s="30">
        <v>1004</v>
      </c>
      <c r="C19" s="30">
        <v>1036</v>
      </c>
      <c r="D19" s="30">
        <v>810</v>
      </c>
      <c r="E19" s="30">
        <v>156</v>
      </c>
      <c r="F19" s="30">
        <v>1252</v>
      </c>
      <c r="G19" s="30">
        <v>1228</v>
      </c>
      <c r="H19" s="30">
        <v>1127</v>
      </c>
      <c r="I19" s="30">
        <v>1179</v>
      </c>
      <c r="J19" s="30">
        <v>1329</v>
      </c>
      <c r="K19" s="30">
        <v>1079</v>
      </c>
      <c r="L19" s="30">
        <v>1226.4124888787735</v>
      </c>
      <c r="M19" s="102">
        <v>1164</v>
      </c>
      <c r="N19" s="59">
        <f t="shared" si="0"/>
        <v>-5.0890291353631802E-2</v>
      </c>
      <c r="O19" s="23">
        <f t="shared" si="1"/>
        <v>1042.2412488878774</v>
      </c>
      <c r="P19" s="2">
        <f t="shared" si="2"/>
        <v>0.1168239610954231</v>
      </c>
      <c r="Q19" s="106"/>
      <c r="R19" s="23"/>
      <c r="S19" s="23"/>
      <c r="T19" s="23"/>
    </row>
    <row r="20" spans="1:20" x14ac:dyDescent="0.2">
      <c r="A20" s="12" t="s">
        <v>53</v>
      </c>
      <c r="B20" s="30"/>
      <c r="C20" s="30"/>
      <c r="D20" s="30"/>
      <c r="E20" s="30"/>
      <c r="F20" s="30"/>
      <c r="G20" s="30"/>
      <c r="H20" s="30"/>
      <c r="I20" s="30"/>
      <c r="J20" s="30"/>
      <c r="K20" s="30"/>
      <c r="L20" s="30"/>
      <c r="M20" s="102"/>
      <c r="N20" s="112"/>
      <c r="O20" s="23"/>
      <c r="P20" s="2"/>
      <c r="Q20" s="106"/>
      <c r="R20" s="23"/>
      <c r="S20" s="23"/>
      <c r="T20" s="23"/>
    </row>
    <row r="21" spans="1:20" x14ac:dyDescent="0.2">
      <c r="A21" s="12" t="s">
        <v>6</v>
      </c>
      <c r="B21" s="30">
        <v>648</v>
      </c>
      <c r="C21" s="30">
        <v>572</v>
      </c>
      <c r="D21" s="30">
        <v>530</v>
      </c>
      <c r="E21" s="30">
        <v>102</v>
      </c>
      <c r="F21" s="30">
        <v>673</v>
      </c>
      <c r="G21" s="30">
        <v>660</v>
      </c>
      <c r="H21" s="30">
        <v>545</v>
      </c>
      <c r="I21" s="30">
        <v>640</v>
      </c>
      <c r="J21" s="30">
        <v>709</v>
      </c>
      <c r="K21" s="30">
        <v>640</v>
      </c>
      <c r="L21" s="30">
        <v>688</v>
      </c>
      <c r="M21" s="102">
        <v>670</v>
      </c>
      <c r="N21" s="59">
        <f t="shared" si="0"/>
        <v>-2.616279069767442E-2</v>
      </c>
      <c r="O21" s="23">
        <f t="shared" si="1"/>
        <v>575.9</v>
      </c>
      <c r="P21" s="2">
        <f t="shared" si="2"/>
        <v>0.16339642299010249</v>
      </c>
      <c r="Q21" s="106"/>
      <c r="R21" s="23"/>
      <c r="S21" s="23"/>
      <c r="T21" s="23"/>
    </row>
    <row r="22" spans="1:20" x14ac:dyDescent="0.2">
      <c r="A22" s="12" t="s">
        <v>7</v>
      </c>
      <c r="B22" s="30"/>
      <c r="C22" s="30"/>
      <c r="D22" s="30"/>
      <c r="E22" s="30"/>
      <c r="F22" s="57"/>
      <c r="G22" s="57"/>
      <c r="H22" s="30"/>
      <c r="I22" s="30"/>
      <c r="J22" s="30"/>
      <c r="K22" s="30"/>
      <c r="L22" s="30"/>
      <c r="M22" s="102"/>
      <c r="N22" s="112"/>
      <c r="O22" s="23"/>
      <c r="P22" s="2"/>
      <c r="Q22" s="106"/>
      <c r="R22" s="23"/>
      <c r="S22" s="23"/>
      <c r="T22" s="23"/>
    </row>
    <row r="23" spans="1:20" s="3" customFormat="1" ht="10.5" x14ac:dyDescent="0.25">
      <c r="A23" s="11" t="s">
        <v>8</v>
      </c>
      <c r="B23" s="31">
        <f t="shared" ref="B23:I23" si="3">SUM(B14:B22)</f>
        <v>35862</v>
      </c>
      <c r="C23" s="31">
        <f t="shared" si="3"/>
        <v>42215</v>
      </c>
      <c r="D23" s="31">
        <f t="shared" si="3"/>
        <v>28205</v>
      </c>
      <c r="E23" s="31">
        <f t="shared" si="3"/>
        <v>7590</v>
      </c>
      <c r="F23" s="31">
        <f t="shared" si="3"/>
        <v>48481</v>
      </c>
      <c r="G23" s="31">
        <f t="shared" si="3"/>
        <v>47547</v>
      </c>
      <c r="H23" s="31">
        <f t="shared" si="3"/>
        <v>44868</v>
      </c>
      <c r="I23" s="31">
        <f t="shared" si="3"/>
        <v>48069</v>
      </c>
      <c r="J23" s="31">
        <f t="shared" ref="J23:K23" si="4">SUM(J14:J22)</f>
        <v>51352.988710069345</v>
      </c>
      <c r="K23" s="31">
        <f t="shared" si="4"/>
        <v>44210</v>
      </c>
      <c r="L23" s="31">
        <f t="shared" ref="L23" si="5">SUM(L14:L22)</f>
        <v>49642.812087480081</v>
      </c>
      <c r="M23" s="58">
        <f>SUM(M14:M22)</f>
        <v>49271</v>
      </c>
      <c r="N23" s="109">
        <f t="shared" si="0"/>
        <v>-7.4897466893067421E-3</v>
      </c>
      <c r="O23" s="23">
        <f t="shared" si="1"/>
        <v>41218.080079754945</v>
      </c>
      <c r="P23" s="2">
        <f t="shared" si="2"/>
        <v>0.19537348427348031</v>
      </c>
      <c r="Q23" s="106"/>
      <c r="R23" s="23"/>
      <c r="S23" s="23">
        <f>R23-M23</f>
        <v>-49271</v>
      </c>
    </row>
    <row r="24" spans="1:20" s="3" customFormat="1" ht="10.5" x14ac:dyDescent="0.25">
      <c r="B24" s="15"/>
      <c r="C24" s="15"/>
      <c r="D24" s="15"/>
      <c r="E24" s="16"/>
      <c r="F24" s="16"/>
      <c r="G24" s="16"/>
      <c r="H24" s="16"/>
      <c r="I24" s="18"/>
      <c r="J24" s="15"/>
      <c r="K24" s="15"/>
      <c r="L24" s="15"/>
      <c r="M24" s="15"/>
      <c r="P24" s="1"/>
      <c r="Q24" s="1"/>
      <c r="R24" s="23"/>
      <c r="T24" s="9"/>
    </row>
    <row r="25" spans="1:20" s="3" customFormat="1" ht="10.5" x14ac:dyDescent="0.25">
      <c r="A25" s="154" t="s">
        <v>59</v>
      </c>
      <c r="B25" s="154"/>
      <c r="C25" s="154"/>
      <c r="D25" s="154"/>
      <c r="E25" s="154"/>
      <c r="F25" s="154"/>
      <c r="G25" s="154"/>
      <c r="H25" s="154"/>
      <c r="I25" s="154"/>
      <c r="J25" s="154"/>
      <c r="K25" s="154"/>
      <c r="L25" s="154"/>
      <c r="M25" s="154"/>
      <c r="N25" s="154"/>
      <c r="P25" s="1"/>
      <c r="Q25" s="1"/>
      <c r="R25" s="1"/>
    </row>
    <row r="26" spans="1:20" s="3" customFormat="1" ht="10.5" x14ac:dyDescent="0.25">
      <c r="B26" s="15"/>
      <c r="C26" s="15"/>
      <c r="D26" s="15"/>
      <c r="E26" s="16"/>
      <c r="F26" s="16"/>
      <c r="G26" s="16"/>
      <c r="H26" s="16"/>
      <c r="I26" s="18"/>
      <c r="J26" s="18"/>
      <c r="K26" s="18"/>
      <c r="L26" s="18"/>
      <c r="M26" s="18"/>
      <c r="P26" s="1"/>
      <c r="Q26" s="1"/>
      <c r="R26" s="1"/>
    </row>
    <row r="27" spans="1:20" s="3" customFormat="1" ht="10.5" x14ac:dyDescent="0.25">
      <c r="A27" s="123" t="s">
        <v>9</v>
      </c>
      <c r="B27" s="124"/>
      <c r="C27" s="124"/>
      <c r="D27" s="124"/>
      <c r="E27" s="124"/>
      <c r="F27" s="124"/>
      <c r="G27" s="124"/>
      <c r="H27" s="124"/>
      <c r="I27" s="124"/>
      <c r="J27" s="124"/>
      <c r="K27" s="124"/>
      <c r="L27" s="124"/>
      <c r="M27" s="124"/>
      <c r="N27" s="125"/>
      <c r="P27" s="1"/>
      <c r="Q27" s="1"/>
      <c r="R27" s="1"/>
    </row>
    <row r="28" spans="1:20" s="3" customFormat="1" ht="21" x14ac:dyDescent="0.25">
      <c r="A28" s="11" t="s">
        <v>1</v>
      </c>
      <c r="B28" s="10">
        <v>2014</v>
      </c>
      <c r="C28" s="10">
        <v>2015</v>
      </c>
      <c r="D28" s="10">
        <v>2016</v>
      </c>
      <c r="E28" s="10">
        <v>2017</v>
      </c>
      <c r="F28" s="10">
        <v>2018</v>
      </c>
      <c r="G28" s="10">
        <v>2019</v>
      </c>
      <c r="H28" s="10">
        <v>2020</v>
      </c>
      <c r="I28" s="10">
        <v>2021</v>
      </c>
      <c r="J28" s="10">
        <v>2022</v>
      </c>
      <c r="K28" s="10">
        <v>2023</v>
      </c>
      <c r="L28" s="10">
        <v>2024</v>
      </c>
      <c r="M28" s="71" t="s">
        <v>63</v>
      </c>
      <c r="N28" s="68" t="s">
        <v>17</v>
      </c>
      <c r="O28" s="25" t="s">
        <v>64</v>
      </c>
      <c r="P28" s="69" t="s">
        <v>65</v>
      </c>
      <c r="Q28" s="1"/>
      <c r="R28" s="1"/>
    </row>
    <row r="29" spans="1:20" x14ac:dyDescent="0.2">
      <c r="A29" s="12" t="s">
        <v>10</v>
      </c>
      <c r="B29" s="30">
        <v>502</v>
      </c>
      <c r="C29" s="30">
        <v>476</v>
      </c>
      <c r="D29" s="30">
        <v>450</v>
      </c>
      <c r="E29" s="30">
        <v>239</v>
      </c>
      <c r="F29" s="30">
        <v>507</v>
      </c>
      <c r="G29" s="30">
        <v>420</v>
      </c>
      <c r="H29" s="30">
        <v>400</v>
      </c>
      <c r="I29" s="30">
        <v>395</v>
      </c>
      <c r="J29" s="30">
        <v>163</v>
      </c>
      <c r="K29" s="30">
        <v>510.59755004481627</v>
      </c>
      <c r="L29" s="30">
        <v>475</v>
      </c>
      <c r="M29" s="102">
        <v>511</v>
      </c>
      <c r="N29" s="112">
        <f>(M29-L29)/L29</f>
        <v>7.5789473684210532E-2</v>
      </c>
      <c r="O29" s="23">
        <f>AVERAGE(C29:L29)</f>
        <v>403.55975500448164</v>
      </c>
      <c r="P29" s="2">
        <f>(M29-O29)/O29</f>
        <v>0.2662313168326837</v>
      </c>
      <c r="Q29" s="106"/>
      <c r="R29" s="23"/>
      <c r="S29" s="23"/>
      <c r="T29" s="23"/>
    </row>
    <row r="30" spans="1:20" x14ac:dyDescent="0.2">
      <c r="A30" s="12" t="s">
        <v>11</v>
      </c>
      <c r="B30" s="30">
        <v>13320</v>
      </c>
      <c r="C30" s="30">
        <v>14052</v>
      </c>
      <c r="D30" s="30">
        <v>10273</v>
      </c>
      <c r="E30" s="30">
        <v>2372</v>
      </c>
      <c r="F30" s="30">
        <v>14577</v>
      </c>
      <c r="G30" s="30">
        <v>12067</v>
      </c>
      <c r="H30" s="30">
        <v>10098</v>
      </c>
      <c r="I30" s="30">
        <v>11076</v>
      </c>
      <c r="J30" s="30">
        <v>11148</v>
      </c>
      <c r="K30" s="30">
        <v>14392.699133552434</v>
      </c>
      <c r="L30" s="30">
        <v>13400</v>
      </c>
      <c r="M30" s="102">
        <v>14415</v>
      </c>
      <c r="N30" s="112">
        <f t="shared" ref="N30:N36" si="6">(M30-L30)/L30</f>
        <v>7.5746268656716423E-2</v>
      </c>
      <c r="O30" s="23">
        <f t="shared" ref="O30:O36" si="7">AVERAGE(C30:L30)</f>
        <v>11345.569913355244</v>
      </c>
      <c r="P30" s="2">
        <f t="shared" ref="P30:P36" si="8">(M30-O30)/O30</f>
        <v>0.27053996494540378</v>
      </c>
      <c r="Q30" s="106"/>
      <c r="R30" s="23"/>
      <c r="S30" s="23"/>
      <c r="T30" s="23"/>
    </row>
    <row r="31" spans="1:20" x14ac:dyDescent="0.2">
      <c r="A31" s="12" t="s">
        <v>12</v>
      </c>
      <c r="B31" s="30">
        <v>42</v>
      </c>
      <c r="C31" s="30">
        <v>38</v>
      </c>
      <c r="D31" s="30">
        <v>37</v>
      </c>
      <c r="E31" s="30">
        <v>14</v>
      </c>
      <c r="F31" s="30">
        <v>45</v>
      </c>
      <c r="G31" s="30">
        <v>37</v>
      </c>
      <c r="H31" s="30">
        <v>36</v>
      </c>
      <c r="I31" s="30">
        <v>38</v>
      </c>
      <c r="J31" s="30">
        <v>61</v>
      </c>
      <c r="K31" s="30">
        <v>46.753510606513295</v>
      </c>
      <c r="L31" s="30">
        <v>44</v>
      </c>
      <c r="M31" s="102">
        <v>47</v>
      </c>
      <c r="N31" s="112">
        <f t="shared" si="6"/>
        <v>6.8181818181818177E-2</v>
      </c>
      <c r="O31" s="23">
        <f t="shared" si="7"/>
        <v>39.67535106065133</v>
      </c>
      <c r="P31" s="2">
        <f t="shared" si="8"/>
        <v>0.18461459680978118</v>
      </c>
      <c r="Q31" s="106"/>
      <c r="R31" s="23"/>
      <c r="S31" s="23"/>
      <c r="T31" s="23"/>
    </row>
    <row r="32" spans="1:20" x14ac:dyDescent="0.2">
      <c r="A32" s="12" t="s">
        <v>13</v>
      </c>
      <c r="B32" s="30">
        <v>391</v>
      </c>
      <c r="C32" s="30">
        <v>362</v>
      </c>
      <c r="D32" s="30">
        <v>350</v>
      </c>
      <c r="E32" s="30">
        <v>210</v>
      </c>
      <c r="F32" s="30">
        <v>379</v>
      </c>
      <c r="G32" s="30">
        <v>314</v>
      </c>
      <c r="H32" s="30">
        <v>293</v>
      </c>
      <c r="I32" s="30">
        <v>290</v>
      </c>
      <c r="J32" s="30">
        <v>150</v>
      </c>
      <c r="K32" s="30">
        <v>369.10666268299968</v>
      </c>
      <c r="L32" s="30">
        <v>334</v>
      </c>
      <c r="M32" s="102">
        <v>370</v>
      </c>
      <c r="N32" s="112">
        <f t="shared" si="6"/>
        <v>0.10778443113772455</v>
      </c>
      <c r="O32" s="23">
        <f t="shared" si="7"/>
        <v>305.11066626829995</v>
      </c>
      <c r="P32" s="2">
        <f t="shared" si="8"/>
        <v>0.21267474692162819</v>
      </c>
      <c r="Q32" s="106"/>
      <c r="R32" s="23"/>
      <c r="S32" s="23"/>
      <c r="T32" s="23"/>
    </row>
    <row r="33" spans="1:20" x14ac:dyDescent="0.2">
      <c r="A33" s="12" t="s">
        <v>14</v>
      </c>
      <c r="B33" s="30">
        <v>150</v>
      </c>
      <c r="C33" s="30">
        <v>170</v>
      </c>
      <c r="D33" s="30">
        <v>250</v>
      </c>
      <c r="E33" s="30">
        <v>87</v>
      </c>
      <c r="F33" s="30">
        <v>180</v>
      </c>
      <c r="G33" s="30">
        <v>149</v>
      </c>
      <c r="H33" s="30">
        <v>136</v>
      </c>
      <c r="I33" s="30">
        <v>139</v>
      </c>
      <c r="J33" s="30">
        <v>208</v>
      </c>
      <c r="K33" s="30">
        <v>180.86226471466986</v>
      </c>
      <c r="L33" s="30">
        <v>165</v>
      </c>
      <c r="M33" s="102">
        <v>181</v>
      </c>
      <c r="N33" s="112">
        <f t="shared" si="6"/>
        <v>9.696969696969697E-2</v>
      </c>
      <c r="O33" s="23">
        <f t="shared" si="7"/>
        <v>166.48622647146698</v>
      </c>
      <c r="P33" s="2">
        <f t="shared" si="8"/>
        <v>8.7177022605052834E-2</v>
      </c>
      <c r="Q33" s="106"/>
      <c r="R33" s="23"/>
      <c r="S33" s="23"/>
      <c r="T33" s="23"/>
    </row>
    <row r="34" spans="1:20" x14ac:dyDescent="0.2">
      <c r="A34" s="12" t="s">
        <v>15</v>
      </c>
      <c r="B34" s="30">
        <v>482</v>
      </c>
      <c r="C34" s="30">
        <v>439</v>
      </c>
      <c r="D34" s="30">
        <v>428</v>
      </c>
      <c r="E34" s="30">
        <v>132</v>
      </c>
      <c r="F34" s="30">
        <v>482</v>
      </c>
      <c r="G34" s="30">
        <v>399</v>
      </c>
      <c r="H34" s="30">
        <v>375</v>
      </c>
      <c r="I34" s="30">
        <v>295</v>
      </c>
      <c r="J34" s="30">
        <v>492</v>
      </c>
      <c r="K34" s="30">
        <v>479.83866148789963</v>
      </c>
      <c r="L34" s="30">
        <v>455</v>
      </c>
      <c r="M34" s="102">
        <v>481</v>
      </c>
      <c r="N34" s="112">
        <f t="shared" si="6"/>
        <v>5.7142857142857141E-2</v>
      </c>
      <c r="O34" s="23">
        <f t="shared" si="7"/>
        <v>397.68386614878995</v>
      </c>
      <c r="P34" s="2">
        <f t="shared" si="8"/>
        <v>0.20950342959107637</v>
      </c>
      <c r="Q34" s="106"/>
      <c r="R34" s="23"/>
      <c r="S34" s="23"/>
      <c r="T34" s="23"/>
    </row>
    <row r="35" spans="1:20" x14ac:dyDescent="0.2">
      <c r="A35" s="12" t="s">
        <v>16</v>
      </c>
      <c r="B35" s="30">
        <v>490</v>
      </c>
      <c r="C35" s="30">
        <v>446</v>
      </c>
      <c r="D35" s="30">
        <v>430</v>
      </c>
      <c r="E35" s="30">
        <v>166</v>
      </c>
      <c r="F35" s="30">
        <v>487</v>
      </c>
      <c r="G35" s="30">
        <v>403</v>
      </c>
      <c r="H35" s="30">
        <v>334</v>
      </c>
      <c r="I35" s="30">
        <v>400</v>
      </c>
      <c r="J35" s="30">
        <v>493</v>
      </c>
      <c r="K35" s="30">
        <v>492.14221691066626</v>
      </c>
      <c r="L35" s="30">
        <v>461</v>
      </c>
      <c r="M35" s="102">
        <v>493</v>
      </c>
      <c r="N35" s="112">
        <f t="shared" si="6"/>
        <v>6.9414316702819959E-2</v>
      </c>
      <c r="O35" s="23">
        <f t="shared" si="7"/>
        <v>411.21422169106665</v>
      </c>
      <c r="P35" s="2">
        <f t="shared" si="8"/>
        <v>0.19888849654226365</v>
      </c>
      <c r="Q35" s="106"/>
      <c r="R35" s="23"/>
      <c r="S35" s="23"/>
      <c r="T35" s="23"/>
    </row>
    <row r="36" spans="1:20" s="3" customFormat="1" ht="10.5" x14ac:dyDescent="0.25">
      <c r="A36" s="11" t="s">
        <v>8</v>
      </c>
      <c r="B36" s="31">
        <f t="shared" ref="B36:I36" si="9">SUM(B29:B35)</f>
        <v>15377</v>
      </c>
      <c r="C36" s="31">
        <f t="shared" si="9"/>
        <v>15983</v>
      </c>
      <c r="D36" s="31">
        <f t="shared" si="9"/>
        <v>12218</v>
      </c>
      <c r="E36" s="31">
        <f t="shared" si="9"/>
        <v>3220</v>
      </c>
      <c r="F36" s="31">
        <f t="shared" si="9"/>
        <v>16657</v>
      </c>
      <c r="G36" s="31">
        <f t="shared" si="9"/>
        <v>13789</v>
      </c>
      <c r="H36" s="31">
        <f t="shared" si="9"/>
        <v>11672</v>
      </c>
      <c r="I36" s="31">
        <f t="shared" si="9"/>
        <v>12633</v>
      </c>
      <c r="J36" s="31">
        <f t="shared" ref="J36:K36" si="10">SUM(J29:J35)</f>
        <v>12715</v>
      </c>
      <c r="K36" s="31">
        <f t="shared" si="10"/>
        <v>16472</v>
      </c>
      <c r="L36" s="31">
        <f t="shared" ref="L36" si="11">SUM(L29:L35)</f>
        <v>15334</v>
      </c>
      <c r="M36" s="58">
        <f>SUM(M29:M35)</f>
        <v>16498</v>
      </c>
      <c r="N36" s="113">
        <f t="shared" si="6"/>
        <v>7.59097430546498E-2</v>
      </c>
      <c r="O36" s="23">
        <f t="shared" si="7"/>
        <v>13069.3</v>
      </c>
      <c r="P36" s="2">
        <f t="shared" si="8"/>
        <v>0.26234763912374809</v>
      </c>
      <c r="Q36" s="106"/>
      <c r="R36" s="1"/>
      <c r="S36" s="9"/>
    </row>
    <row r="37" spans="1:20" x14ac:dyDescent="0.2">
      <c r="K37" s="23"/>
      <c r="L37" s="23"/>
      <c r="S37" s="23"/>
    </row>
    <row r="38" spans="1:20" ht="48" customHeight="1" x14ac:dyDescent="0.2">
      <c r="A38" s="155" t="s">
        <v>54</v>
      </c>
      <c r="B38" s="155"/>
      <c r="C38" s="155"/>
      <c r="D38" s="155"/>
      <c r="E38" s="155"/>
      <c r="F38" s="155"/>
      <c r="G38" s="155"/>
      <c r="H38" s="155"/>
      <c r="I38" s="155"/>
      <c r="J38" s="155"/>
      <c r="K38" s="155"/>
      <c r="L38" s="155"/>
      <c r="M38" s="155"/>
      <c r="N38" s="155"/>
    </row>
  </sheetData>
  <customSheetViews>
    <customSheetView guid="{27020135-4E8A-4EC4-9972-C3D8D67A5A58}"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showRuler="0" topLeftCell="A13">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5">
    <mergeCell ref="A9:N9"/>
    <mergeCell ref="A12:N12"/>
    <mergeCell ref="A27:N27"/>
    <mergeCell ref="A38:N38"/>
    <mergeCell ref="A25:N25"/>
  </mergeCells>
  <phoneticPr fontId="0" type="noConversion"/>
  <printOptions horizontalCentered="1"/>
  <pageMargins left="0.39370078740157483" right="0.39370078740157483" top="0.39370078740157483" bottom="0.39370078740157483" header="0.39370078740157483" footer="0.39370078740157483"/>
  <pageSetup paperSize="9" orientation="landscape" r:id="rId16"/>
  <headerFooter alignWithMargins="0">
    <oddFooter>&amp;L&amp;8Cooperativas Agro-alimentarias de España&amp;R&amp;9Madrid, 20 de julio de 2013</oddFooter>
  </headerFooter>
  <drawing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9:Q54"/>
  <sheetViews>
    <sheetView topLeftCell="C25" zoomScaleNormal="100" workbookViewId="0">
      <selection activeCell="A25" sqref="A25:N25"/>
    </sheetView>
  </sheetViews>
  <sheetFormatPr baseColWidth="10" defaultColWidth="9.1796875" defaultRowHeight="10" x14ac:dyDescent="0.2"/>
  <cols>
    <col min="1" max="1" width="14.453125" style="1" customWidth="1"/>
    <col min="2" max="2" width="8.453125" style="1" bestFit="1" customWidth="1"/>
    <col min="3" max="3" width="8.453125" style="4" bestFit="1" customWidth="1"/>
    <col min="4" max="4" width="8.453125" style="2" bestFit="1" customWidth="1"/>
    <col min="5" max="9" width="8.453125" style="1" bestFit="1" customWidth="1"/>
    <col min="10" max="10" width="9.453125" style="1" bestFit="1" customWidth="1"/>
    <col min="11" max="12" width="8.453125" style="1" customWidth="1"/>
    <col min="13" max="13" width="9" style="1" customWidth="1"/>
    <col min="14" max="14" width="7.54296875" style="1" bestFit="1" customWidth="1"/>
    <col min="15" max="16384" width="9.1796875" style="1"/>
  </cols>
  <sheetData>
    <row r="9" spans="1:16" ht="18" customHeight="1" x14ac:dyDescent="0.4">
      <c r="A9" s="151" t="s">
        <v>26</v>
      </c>
      <c r="B9" s="152"/>
      <c r="C9" s="152"/>
      <c r="D9" s="152"/>
      <c r="E9" s="152"/>
      <c r="F9" s="152"/>
      <c r="G9" s="152"/>
      <c r="H9" s="152"/>
      <c r="I9" s="152"/>
      <c r="J9" s="152"/>
      <c r="K9" s="152"/>
      <c r="L9" s="152"/>
      <c r="M9" s="152"/>
      <c r="N9" s="153"/>
    </row>
    <row r="12" spans="1:16" s="3" customFormat="1" ht="10.5" x14ac:dyDescent="0.25">
      <c r="A12" s="134" t="s">
        <v>0</v>
      </c>
      <c r="B12" s="135"/>
      <c r="C12" s="135"/>
      <c r="D12" s="135"/>
      <c r="E12" s="135"/>
      <c r="F12" s="135"/>
      <c r="G12" s="135"/>
      <c r="H12" s="135"/>
      <c r="I12" s="135"/>
      <c r="J12" s="135"/>
      <c r="K12" s="135"/>
      <c r="L12" s="135"/>
      <c r="M12" s="135"/>
      <c r="N12" s="136"/>
      <c r="P12" s="1"/>
    </row>
    <row r="13" spans="1:16" s="3" customFormat="1" ht="10.5" x14ac:dyDescent="0.25">
      <c r="A13" s="11" t="s">
        <v>1</v>
      </c>
      <c r="B13" s="10">
        <v>2014</v>
      </c>
      <c r="C13" s="10">
        <v>2015</v>
      </c>
      <c r="D13" s="10">
        <v>2016</v>
      </c>
      <c r="E13" s="10">
        <v>2017</v>
      </c>
      <c r="F13" s="10">
        <v>2018</v>
      </c>
      <c r="G13" s="10">
        <v>2019</v>
      </c>
      <c r="H13" s="10">
        <v>2020</v>
      </c>
      <c r="I13" s="10">
        <v>2021</v>
      </c>
      <c r="J13" s="10">
        <v>2022</v>
      </c>
      <c r="K13" s="10">
        <v>2023</v>
      </c>
      <c r="L13" s="10">
        <v>2024</v>
      </c>
      <c r="M13" s="71" t="s">
        <v>63</v>
      </c>
      <c r="N13" s="72" t="s">
        <v>17</v>
      </c>
      <c r="P13" s="1"/>
    </row>
    <row r="14" spans="1:16" x14ac:dyDescent="0.2">
      <c r="A14" s="12" t="s">
        <v>3</v>
      </c>
      <c r="B14" s="30">
        <v>167550</v>
      </c>
      <c r="C14" s="30">
        <v>151290</v>
      </c>
      <c r="D14" s="30">
        <v>165520</v>
      </c>
      <c r="E14" s="30">
        <v>140110</v>
      </c>
      <c r="F14" s="30">
        <v>130041</v>
      </c>
      <c r="G14" s="30">
        <v>158625</v>
      </c>
      <c r="H14" s="30">
        <v>110648</v>
      </c>
      <c r="I14" s="30">
        <v>142380</v>
      </c>
      <c r="J14" s="30">
        <v>99690</v>
      </c>
      <c r="K14" s="30">
        <v>111110</v>
      </c>
      <c r="L14" s="30">
        <v>125919</v>
      </c>
      <c r="M14" s="57">
        <v>115065</v>
      </c>
      <c r="N14" s="59">
        <f>(M14-L14)/L14</f>
        <v>-8.6198270316632117E-2</v>
      </c>
    </row>
    <row r="15" spans="1:16" x14ac:dyDescent="0.2">
      <c r="A15" s="12" t="s">
        <v>33</v>
      </c>
      <c r="B15" s="30">
        <v>23390</v>
      </c>
      <c r="C15" s="30">
        <v>22180</v>
      </c>
      <c r="D15" s="30">
        <v>22100</v>
      </c>
      <c r="E15" s="30">
        <v>20130</v>
      </c>
      <c r="F15" s="30">
        <v>18300</v>
      </c>
      <c r="G15" s="30">
        <v>18338</v>
      </c>
      <c r="H15" s="30">
        <v>13326</v>
      </c>
      <c r="I15" s="30">
        <v>17560</v>
      </c>
      <c r="J15" s="30">
        <v>11790</v>
      </c>
      <c r="K15" s="30">
        <v>12040</v>
      </c>
      <c r="L15" s="30">
        <v>10874</v>
      </c>
      <c r="M15" s="57">
        <v>11060</v>
      </c>
      <c r="N15" s="112">
        <f t="shared" ref="N15:N23" si="0">(M15-L15)/L15</f>
        <v>1.7105021151370241E-2</v>
      </c>
    </row>
    <row r="16" spans="1:16" x14ac:dyDescent="0.2">
      <c r="A16" s="12" t="s">
        <v>2</v>
      </c>
      <c r="B16" s="30">
        <v>20220</v>
      </c>
      <c r="C16" s="30">
        <v>21860</v>
      </c>
      <c r="D16" s="30">
        <v>23540</v>
      </c>
      <c r="E16" s="30">
        <v>25320</v>
      </c>
      <c r="F16" s="30">
        <v>26941</v>
      </c>
      <c r="G16" s="30">
        <v>34564</v>
      </c>
      <c r="H16" s="30">
        <v>24063</v>
      </c>
      <c r="I16" s="30">
        <v>33590</v>
      </c>
      <c r="J16" s="30">
        <v>22930</v>
      </c>
      <c r="K16" s="30">
        <v>27700</v>
      </c>
      <c r="L16" s="30">
        <v>33994</v>
      </c>
      <c r="M16" s="57">
        <v>36130</v>
      </c>
      <c r="N16" s="112">
        <f t="shared" si="0"/>
        <v>6.2834617873742421E-2</v>
      </c>
    </row>
    <row r="17" spans="1:17" x14ac:dyDescent="0.2">
      <c r="A17" s="12" t="s">
        <v>4</v>
      </c>
      <c r="B17" s="30">
        <v>49440</v>
      </c>
      <c r="C17" s="30">
        <v>48130</v>
      </c>
      <c r="D17" s="30">
        <v>55080</v>
      </c>
      <c r="E17" s="30">
        <v>51950</v>
      </c>
      <c r="F17" s="30">
        <v>54220</v>
      </c>
      <c r="G17" s="30">
        <v>60924</v>
      </c>
      <c r="H17" s="30">
        <v>51197</v>
      </c>
      <c r="I17" s="30">
        <v>62240</v>
      </c>
      <c r="J17" s="30">
        <v>46750</v>
      </c>
      <c r="K17" s="30">
        <v>47380</v>
      </c>
      <c r="L17" s="30">
        <v>51411</v>
      </c>
      <c r="M17" s="57">
        <v>50160</v>
      </c>
      <c r="N17" s="59">
        <f t="shared" si="0"/>
        <v>-2.43333138822431E-2</v>
      </c>
    </row>
    <row r="18" spans="1:17" x14ac:dyDescent="0.2">
      <c r="A18" s="12" t="s">
        <v>5</v>
      </c>
      <c r="B18" s="30"/>
      <c r="C18" s="30"/>
      <c r="D18" s="30"/>
      <c r="E18" s="30"/>
      <c r="F18" s="30"/>
      <c r="G18" s="30"/>
      <c r="H18" s="30"/>
      <c r="I18" s="30"/>
      <c r="J18" s="30"/>
      <c r="K18" s="30"/>
      <c r="L18" s="30"/>
      <c r="M18" s="57"/>
      <c r="N18" s="59"/>
    </row>
    <row r="19" spans="1:17" x14ac:dyDescent="0.2">
      <c r="A19" s="12" t="s">
        <v>52</v>
      </c>
      <c r="B19" s="30">
        <v>18420</v>
      </c>
      <c r="C19" s="30">
        <v>18700</v>
      </c>
      <c r="D19" s="30">
        <v>21800</v>
      </c>
      <c r="E19" s="30">
        <v>22290</v>
      </c>
      <c r="F19" s="30">
        <v>22494</v>
      </c>
      <c r="G19" s="30">
        <v>22832</v>
      </c>
      <c r="H19" s="30">
        <v>19101</v>
      </c>
      <c r="I19" s="30">
        <v>22600</v>
      </c>
      <c r="J19" s="30">
        <v>19990</v>
      </c>
      <c r="K19" s="30">
        <v>18130</v>
      </c>
      <c r="L19" s="30">
        <v>21747</v>
      </c>
      <c r="M19" s="57">
        <v>19995</v>
      </c>
      <c r="N19" s="59">
        <f t="shared" si="0"/>
        <v>-8.0562836253276315E-2</v>
      </c>
    </row>
    <row r="20" spans="1:17" x14ac:dyDescent="0.2">
      <c r="A20" s="12" t="s">
        <v>53</v>
      </c>
      <c r="B20" s="30">
        <v>13880</v>
      </c>
      <c r="C20" s="30">
        <v>12380</v>
      </c>
      <c r="D20" s="30">
        <v>14540</v>
      </c>
      <c r="E20" s="30">
        <v>13660</v>
      </c>
      <c r="F20" s="30">
        <v>14498</v>
      </c>
      <c r="G20" s="30">
        <v>16868</v>
      </c>
      <c r="H20" s="30">
        <v>14202</v>
      </c>
      <c r="I20" s="30">
        <v>16140</v>
      </c>
      <c r="J20" s="30">
        <v>12600</v>
      </c>
      <c r="K20" s="30">
        <v>15020</v>
      </c>
      <c r="L20" s="30">
        <v>17747</v>
      </c>
      <c r="M20" s="57">
        <v>18020</v>
      </c>
      <c r="N20" s="112">
        <f t="shared" si="0"/>
        <v>1.5382881613793881E-2</v>
      </c>
    </row>
    <row r="21" spans="1:17" x14ac:dyDescent="0.2">
      <c r="A21" s="12" t="s">
        <v>6</v>
      </c>
      <c r="B21" s="30"/>
      <c r="C21" s="30"/>
      <c r="D21" s="30"/>
      <c r="E21" s="30"/>
      <c r="F21" s="30"/>
      <c r="G21" s="30"/>
      <c r="H21" s="30"/>
      <c r="I21" s="30"/>
      <c r="J21" s="30"/>
      <c r="K21" s="30"/>
      <c r="L21" s="30"/>
      <c r="M21" s="57"/>
      <c r="N21" s="112"/>
    </row>
    <row r="22" spans="1:17" x14ac:dyDescent="0.2">
      <c r="A22" s="12" t="s">
        <v>7</v>
      </c>
      <c r="B22" s="30">
        <v>3640</v>
      </c>
      <c r="C22" s="30">
        <v>3230</v>
      </c>
      <c r="D22" s="30">
        <v>2720</v>
      </c>
      <c r="E22" s="30">
        <v>3340</v>
      </c>
      <c r="F22" s="30">
        <v>3156</v>
      </c>
      <c r="G22" s="30">
        <v>3382</v>
      </c>
      <c r="H22" s="30">
        <v>2899</v>
      </c>
      <c r="I22" s="30">
        <v>4330</v>
      </c>
      <c r="J22" s="30">
        <v>4110</v>
      </c>
      <c r="K22" s="30">
        <v>5880</v>
      </c>
      <c r="L22" s="30">
        <v>8726</v>
      </c>
      <c r="M22" s="57">
        <v>10360</v>
      </c>
      <c r="N22" s="112">
        <f t="shared" si="0"/>
        <v>0.18725647490258995</v>
      </c>
    </row>
    <row r="23" spans="1:17" s="3" customFormat="1" ht="10.5" x14ac:dyDescent="0.25">
      <c r="A23" s="11" t="s">
        <v>8</v>
      </c>
      <c r="B23" s="31">
        <f t="shared" ref="B23:I23" si="1">SUM(B14:B22)</f>
        <v>296540</v>
      </c>
      <c r="C23" s="31">
        <f t="shared" si="1"/>
        <v>277770</v>
      </c>
      <c r="D23" s="31">
        <f t="shared" si="1"/>
        <v>305300</v>
      </c>
      <c r="E23" s="31">
        <f t="shared" si="1"/>
        <v>276800</v>
      </c>
      <c r="F23" s="31">
        <f t="shared" si="1"/>
        <v>269650</v>
      </c>
      <c r="G23" s="31">
        <f t="shared" si="1"/>
        <v>315533</v>
      </c>
      <c r="H23" s="31">
        <f t="shared" si="1"/>
        <v>235436</v>
      </c>
      <c r="I23" s="31">
        <f t="shared" si="1"/>
        <v>298840</v>
      </c>
      <c r="J23" s="31">
        <f t="shared" ref="J23:K23" si="2">SUM(J14:J22)</f>
        <v>217860</v>
      </c>
      <c r="K23" s="31">
        <f t="shared" si="2"/>
        <v>237260</v>
      </c>
      <c r="L23" s="31">
        <f t="shared" ref="L23" si="3">SUM(L14:L22)</f>
        <v>270418</v>
      </c>
      <c r="M23" s="58">
        <f>SUM(M14:M22)</f>
        <v>260790</v>
      </c>
      <c r="N23" s="109">
        <f t="shared" si="0"/>
        <v>-3.5604138777744085E-2</v>
      </c>
      <c r="P23" s="1"/>
    </row>
    <row r="24" spans="1:17" s="3" customFormat="1" ht="10.5" x14ac:dyDescent="0.25">
      <c r="B24" s="15"/>
      <c r="C24" s="15"/>
      <c r="D24" s="15"/>
      <c r="E24" s="16"/>
      <c r="F24" s="16"/>
      <c r="G24" s="16"/>
      <c r="H24" s="16"/>
      <c r="I24" s="6"/>
      <c r="J24" s="6"/>
      <c r="K24" s="6"/>
      <c r="L24" s="6"/>
      <c r="M24" s="6"/>
      <c r="N24" s="9"/>
      <c r="P24" s="1"/>
    </row>
    <row r="25" spans="1:17" s="3" customFormat="1" ht="114.75" customHeight="1" x14ac:dyDescent="0.25">
      <c r="A25" s="156" t="s">
        <v>77</v>
      </c>
      <c r="B25" s="156"/>
      <c r="C25" s="156"/>
      <c r="D25" s="156"/>
      <c r="E25" s="156"/>
      <c r="F25" s="156"/>
      <c r="G25" s="156"/>
      <c r="H25" s="156"/>
      <c r="I25" s="156"/>
      <c r="J25" s="156"/>
      <c r="K25" s="156"/>
      <c r="L25" s="156"/>
      <c r="M25" s="156"/>
      <c r="N25" s="156"/>
      <c r="P25" s="1"/>
    </row>
    <row r="26" spans="1:17" ht="10.5" x14ac:dyDescent="0.25">
      <c r="B26" s="7"/>
      <c r="C26" s="7"/>
      <c r="D26" s="7"/>
      <c r="E26" s="5"/>
      <c r="F26" s="5"/>
      <c r="G26" s="5"/>
      <c r="H26" s="5"/>
      <c r="I26" s="6"/>
      <c r="J26" s="6"/>
      <c r="K26" s="6"/>
      <c r="L26" s="6"/>
      <c r="M26" s="6"/>
      <c r="Q26" s="3"/>
    </row>
    <row r="27" spans="1:17" s="3" customFormat="1" ht="10.5" x14ac:dyDescent="0.25">
      <c r="A27" s="123" t="s">
        <v>9</v>
      </c>
      <c r="B27" s="124"/>
      <c r="C27" s="124"/>
      <c r="D27" s="124"/>
      <c r="E27" s="124"/>
      <c r="F27" s="124"/>
      <c r="G27" s="124"/>
      <c r="H27" s="124"/>
      <c r="I27" s="124"/>
      <c r="J27" s="124"/>
      <c r="K27" s="124"/>
      <c r="L27" s="124"/>
      <c r="M27" s="124"/>
      <c r="N27" s="125"/>
      <c r="Q27" s="1"/>
    </row>
    <row r="28" spans="1:17" s="3" customFormat="1" ht="10.5" x14ac:dyDescent="0.25">
      <c r="A28" s="11" t="s">
        <v>1</v>
      </c>
      <c r="B28" s="10">
        <v>2014</v>
      </c>
      <c r="C28" s="10">
        <v>2015</v>
      </c>
      <c r="D28" s="10">
        <v>2016</v>
      </c>
      <c r="E28" s="10">
        <v>2017</v>
      </c>
      <c r="F28" s="10">
        <v>2018</v>
      </c>
      <c r="G28" s="10">
        <v>2019</v>
      </c>
      <c r="H28" s="10">
        <v>2020</v>
      </c>
      <c r="I28" s="10">
        <v>2021</v>
      </c>
      <c r="J28" s="10">
        <v>2022</v>
      </c>
      <c r="K28" s="10">
        <v>2023</v>
      </c>
      <c r="L28" s="10">
        <v>2024</v>
      </c>
      <c r="M28" s="71" t="s">
        <v>63</v>
      </c>
      <c r="N28" s="72" t="s">
        <v>17</v>
      </c>
      <c r="Q28" s="1"/>
    </row>
    <row r="29" spans="1:17" x14ac:dyDescent="0.2">
      <c r="A29" s="12" t="s">
        <v>10</v>
      </c>
      <c r="B29" s="30">
        <v>17900</v>
      </c>
      <c r="C29" s="30">
        <v>14778</v>
      </c>
      <c r="D29" s="30">
        <v>14349</v>
      </c>
      <c r="E29" s="30">
        <v>14153</v>
      </c>
      <c r="F29" s="30">
        <v>11350</v>
      </c>
      <c r="G29" s="30">
        <v>10406</v>
      </c>
      <c r="H29" s="30">
        <v>11590</v>
      </c>
      <c r="I29" s="30">
        <v>6410</v>
      </c>
      <c r="J29" s="30">
        <v>5360</v>
      </c>
      <c r="K29" s="30">
        <v>5198</v>
      </c>
      <c r="L29" s="30">
        <v>5037</v>
      </c>
      <c r="M29" s="57">
        <v>4991</v>
      </c>
      <c r="N29" s="59">
        <f>(M29-L29)/L29</f>
        <v>-9.1324200913242004E-3</v>
      </c>
    </row>
    <row r="30" spans="1:17" x14ac:dyDescent="0.2">
      <c r="A30" s="12" t="s">
        <v>11</v>
      </c>
      <c r="B30" s="30">
        <v>87167</v>
      </c>
      <c r="C30" s="30">
        <v>68459</v>
      </c>
      <c r="D30" s="30">
        <v>63373</v>
      </c>
      <c r="E30" s="30">
        <v>72963</v>
      </c>
      <c r="F30" s="30">
        <v>63945</v>
      </c>
      <c r="G30" s="30">
        <v>72460</v>
      </c>
      <c r="H30" s="30">
        <v>70090</v>
      </c>
      <c r="I30" s="30">
        <v>71000</v>
      </c>
      <c r="J30" s="30">
        <v>50450</v>
      </c>
      <c r="K30" s="30">
        <v>61108</v>
      </c>
      <c r="L30" s="30">
        <v>28144</v>
      </c>
      <c r="M30" s="57">
        <v>53172</v>
      </c>
      <c r="N30" s="112">
        <f t="shared" ref="N30:N36" si="4">(M30-L30)/L30</f>
        <v>0.88928368391131329</v>
      </c>
    </row>
    <row r="31" spans="1:17" x14ac:dyDescent="0.2">
      <c r="A31" s="12" t="s">
        <v>12</v>
      </c>
      <c r="B31" s="30">
        <v>6960</v>
      </c>
      <c r="C31" s="30">
        <v>5610</v>
      </c>
      <c r="D31" s="30">
        <v>5829</v>
      </c>
      <c r="E31" s="30">
        <v>6267</v>
      </c>
      <c r="F31" s="30">
        <v>4279</v>
      </c>
      <c r="G31" s="30">
        <v>5284</v>
      </c>
      <c r="H31" s="30">
        <v>4640</v>
      </c>
      <c r="I31" s="30">
        <v>3270</v>
      </c>
      <c r="J31" s="30">
        <v>3060</v>
      </c>
      <c r="K31" s="30">
        <v>5363</v>
      </c>
      <c r="L31" s="30">
        <v>5086</v>
      </c>
      <c r="M31" s="57">
        <v>5654</v>
      </c>
      <c r="N31" s="112">
        <f t="shared" si="4"/>
        <v>0.11167911915060952</v>
      </c>
    </row>
    <row r="32" spans="1:17" x14ac:dyDescent="0.2">
      <c r="A32" s="12" t="s">
        <v>13</v>
      </c>
      <c r="B32" s="30">
        <v>25830</v>
      </c>
      <c r="C32" s="30">
        <v>21060</v>
      </c>
      <c r="D32" s="30">
        <v>19679</v>
      </c>
      <c r="E32" s="30">
        <v>21833</v>
      </c>
      <c r="F32" s="30">
        <v>18803</v>
      </c>
      <c r="G32" s="30">
        <v>19119</v>
      </c>
      <c r="H32" s="30">
        <v>19400</v>
      </c>
      <c r="I32" s="30">
        <v>19120</v>
      </c>
      <c r="J32" s="30">
        <v>16290</v>
      </c>
      <c r="K32" s="30">
        <v>17103</v>
      </c>
      <c r="L32" s="30">
        <v>14519</v>
      </c>
      <c r="M32" s="57">
        <v>14935</v>
      </c>
      <c r="N32" s="112">
        <f t="shared" si="4"/>
        <v>2.865211102693023E-2</v>
      </c>
    </row>
    <row r="33" spans="1:17" x14ac:dyDescent="0.2">
      <c r="A33" s="12" t="s">
        <v>14</v>
      </c>
      <c r="B33" s="30"/>
      <c r="C33" s="30"/>
      <c r="D33" s="30"/>
      <c r="E33" s="30"/>
      <c r="F33" s="30"/>
      <c r="G33" s="30"/>
      <c r="H33" s="30"/>
      <c r="I33" s="30"/>
      <c r="J33" s="30"/>
      <c r="K33" s="30"/>
      <c r="L33" s="30"/>
      <c r="M33" s="57"/>
      <c r="N33" s="59"/>
    </row>
    <row r="34" spans="1:17" ht="10.5" x14ac:dyDescent="0.25">
      <c r="A34" s="12" t="s">
        <v>15</v>
      </c>
      <c r="B34" s="30">
        <v>32194</v>
      </c>
      <c r="C34" s="30">
        <v>19799</v>
      </c>
      <c r="D34" s="30">
        <v>18314</v>
      </c>
      <c r="E34" s="30">
        <v>19095</v>
      </c>
      <c r="F34" s="30">
        <v>16183</v>
      </c>
      <c r="G34" s="30">
        <v>18658</v>
      </c>
      <c r="H34" s="30">
        <v>16780</v>
      </c>
      <c r="I34" s="30">
        <v>20070</v>
      </c>
      <c r="J34" s="30">
        <v>11660</v>
      </c>
      <c r="K34" s="30">
        <v>19125</v>
      </c>
      <c r="L34" s="30">
        <v>12173</v>
      </c>
      <c r="M34" s="57">
        <v>17774</v>
      </c>
      <c r="N34" s="112">
        <f t="shared" si="4"/>
        <v>0.46011665160601328</v>
      </c>
      <c r="Q34" s="3"/>
    </row>
    <row r="35" spans="1:17" x14ac:dyDescent="0.2">
      <c r="A35" s="12" t="s">
        <v>16</v>
      </c>
      <c r="B35" s="30">
        <v>28225</v>
      </c>
      <c r="C35" s="30">
        <v>18023</v>
      </c>
      <c r="D35" s="30">
        <v>16775</v>
      </c>
      <c r="E35" s="30">
        <v>17536</v>
      </c>
      <c r="F35" s="30">
        <v>14502</v>
      </c>
      <c r="G35" s="30">
        <v>15236</v>
      </c>
      <c r="H35" s="30">
        <v>15550</v>
      </c>
      <c r="I35" s="30">
        <v>12290</v>
      </c>
      <c r="J35" s="30">
        <v>9280</v>
      </c>
      <c r="K35" s="30">
        <v>12857</v>
      </c>
      <c r="L35" s="30">
        <v>8256</v>
      </c>
      <c r="M35" s="57">
        <v>11202</v>
      </c>
      <c r="N35" s="112">
        <f t="shared" si="4"/>
        <v>0.35683139534883723</v>
      </c>
      <c r="P35" s="23"/>
    </row>
    <row r="36" spans="1:17" s="3" customFormat="1" ht="10.5" x14ac:dyDescent="0.25">
      <c r="A36" s="11" t="s">
        <v>8</v>
      </c>
      <c r="B36" s="96">
        <f t="shared" ref="B36:I36" si="5">SUM(B29:B35)</f>
        <v>198276</v>
      </c>
      <c r="C36" s="31">
        <f t="shared" si="5"/>
        <v>147729</v>
      </c>
      <c r="D36" s="31">
        <f t="shared" si="5"/>
        <v>138319</v>
      </c>
      <c r="E36" s="31">
        <f t="shared" si="5"/>
        <v>151847</v>
      </c>
      <c r="F36" s="31">
        <f t="shared" si="5"/>
        <v>129062</v>
      </c>
      <c r="G36" s="31">
        <f t="shared" si="5"/>
        <v>141163</v>
      </c>
      <c r="H36" s="31">
        <f t="shared" si="5"/>
        <v>138050</v>
      </c>
      <c r="I36" s="31">
        <f t="shared" si="5"/>
        <v>132160</v>
      </c>
      <c r="J36" s="31">
        <f t="shared" ref="J36:K36" si="6">SUM(J29:J35)</f>
        <v>96100</v>
      </c>
      <c r="K36" s="31">
        <f t="shared" si="6"/>
        <v>120754</v>
      </c>
      <c r="L36" s="31">
        <f t="shared" ref="L36" si="7">SUM(L29:L35)</f>
        <v>73215</v>
      </c>
      <c r="M36" s="58">
        <f>SUM(M29:M35)</f>
        <v>107728</v>
      </c>
      <c r="N36" s="113">
        <f t="shared" si="4"/>
        <v>0.47139247421976371</v>
      </c>
      <c r="P36" s="9"/>
      <c r="Q36" s="1"/>
    </row>
    <row r="38" spans="1:17" ht="123" customHeight="1" x14ac:dyDescent="0.2">
      <c r="A38" s="156" t="s">
        <v>76</v>
      </c>
      <c r="B38" s="156"/>
      <c r="C38" s="156"/>
      <c r="D38" s="156"/>
      <c r="E38" s="156"/>
      <c r="F38" s="156"/>
      <c r="G38" s="156"/>
      <c r="H38" s="156"/>
      <c r="I38" s="156"/>
      <c r="J38" s="156"/>
      <c r="K38" s="156"/>
      <c r="L38" s="156"/>
      <c r="M38" s="156"/>
      <c r="N38" s="156"/>
    </row>
    <row r="54" spans="1:1" x14ac:dyDescent="0.2">
      <c r="A54" s="1" t="s">
        <v>51</v>
      </c>
    </row>
  </sheetData>
  <customSheetViews>
    <customSheetView guid="{27020135-4E8A-4EC4-9972-C3D8D67A5A58}"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showRuler="0" topLeftCell="A22">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5">
    <mergeCell ref="A9:N9"/>
    <mergeCell ref="A12:N12"/>
    <mergeCell ref="A27:N27"/>
    <mergeCell ref="A25:N25"/>
    <mergeCell ref="A38:N38"/>
  </mergeCells>
  <phoneticPr fontId="0" type="noConversion"/>
  <printOptions horizontalCentered="1"/>
  <pageMargins left="0.39370078740157483" right="0.39370078740157483" top="0.39370078740157483" bottom="0.39370078740157483" header="0.39370078740157483" footer="0.39370078740157483"/>
  <pageSetup paperSize="9" orientation="landscape" r:id="rId16"/>
  <headerFooter alignWithMargins="0">
    <oddFooter>&amp;L&amp;8Cooperativas Agro-alimentarias de España&amp;R&amp;9Madrid, 23 de Julio de 2018</oddFooter>
  </headerFooter>
  <drawing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8:S39"/>
  <sheetViews>
    <sheetView topLeftCell="E1" zoomScaleNormal="100" workbookViewId="0">
      <selection activeCell="N39" sqref="N39"/>
    </sheetView>
  </sheetViews>
  <sheetFormatPr baseColWidth="10" defaultColWidth="9.1796875" defaultRowHeight="10" x14ac:dyDescent="0.2"/>
  <cols>
    <col min="1" max="1" width="12.54296875" style="1" customWidth="1"/>
    <col min="2" max="2" width="7.453125" style="1" bestFit="1" customWidth="1"/>
    <col min="3" max="3" width="7.453125" style="4" bestFit="1" customWidth="1"/>
    <col min="4" max="4" width="7.453125" style="2" bestFit="1" customWidth="1"/>
    <col min="5" max="7" width="7.453125" style="1" bestFit="1" customWidth="1"/>
    <col min="8" max="8" width="9.453125" style="1" bestFit="1" customWidth="1"/>
    <col min="9" max="9" width="7.453125" style="1" bestFit="1" customWidth="1"/>
    <col min="10" max="10" width="9.453125" style="1" bestFit="1" customWidth="1"/>
    <col min="11" max="12" width="8.453125" style="1" customWidth="1"/>
    <col min="13" max="13" width="9" style="1" customWidth="1"/>
    <col min="14" max="14" width="9.453125" style="1" customWidth="1"/>
    <col min="15" max="15" width="7.54296875" style="1" bestFit="1" customWidth="1"/>
    <col min="16" max="16384" width="9.1796875" style="1"/>
  </cols>
  <sheetData>
    <row r="8" spans="1:18" ht="18" customHeight="1" x14ac:dyDescent="0.4">
      <c r="A8" s="151" t="s">
        <v>31</v>
      </c>
      <c r="B8" s="152"/>
      <c r="C8" s="152"/>
      <c r="D8" s="152"/>
      <c r="E8" s="152"/>
      <c r="F8" s="152"/>
      <c r="G8" s="152"/>
      <c r="H8" s="152"/>
      <c r="I8" s="152"/>
      <c r="J8" s="152"/>
      <c r="K8" s="152"/>
      <c r="L8" s="152"/>
      <c r="M8" s="152"/>
      <c r="N8" s="152"/>
      <c r="O8" s="153"/>
    </row>
    <row r="12" spans="1:18" s="3" customFormat="1" ht="10.5" x14ac:dyDescent="0.25">
      <c r="A12" s="134" t="s">
        <v>0</v>
      </c>
      <c r="B12" s="135"/>
      <c r="C12" s="135"/>
      <c r="D12" s="135"/>
      <c r="E12" s="135"/>
      <c r="F12" s="135"/>
      <c r="G12" s="135"/>
      <c r="H12" s="135"/>
      <c r="I12" s="135"/>
      <c r="J12" s="135"/>
      <c r="K12" s="135"/>
      <c r="L12" s="135"/>
      <c r="M12" s="135"/>
      <c r="N12" s="135"/>
      <c r="O12" s="136"/>
    </row>
    <row r="13" spans="1:18" s="3" customFormat="1" ht="10.5" x14ac:dyDescent="0.25">
      <c r="A13" s="11" t="s">
        <v>1</v>
      </c>
      <c r="B13" s="10">
        <v>2014</v>
      </c>
      <c r="C13" s="10">
        <v>2015</v>
      </c>
      <c r="D13" s="10">
        <v>2016</v>
      </c>
      <c r="E13" s="10">
        <v>2017</v>
      </c>
      <c r="F13" s="10">
        <v>2018</v>
      </c>
      <c r="G13" s="10">
        <v>2019</v>
      </c>
      <c r="H13" s="10">
        <v>2020</v>
      </c>
      <c r="I13" s="10">
        <v>2021</v>
      </c>
      <c r="J13" s="10">
        <v>2022</v>
      </c>
      <c r="K13" s="10">
        <v>2023</v>
      </c>
      <c r="L13" s="10">
        <v>2024</v>
      </c>
      <c r="M13" s="71" t="s">
        <v>63</v>
      </c>
      <c r="N13" s="68" t="s">
        <v>17</v>
      </c>
    </row>
    <row r="14" spans="1:18" x14ac:dyDescent="0.2">
      <c r="A14" s="12" t="s">
        <v>3</v>
      </c>
      <c r="B14" s="30">
        <v>78</v>
      </c>
      <c r="C14" s="30">
        <v>75</v>
      </c>
      <c r="D14" s="30">
        <v>0</v>
      </c>
      <c r="E14" s="30">
        <v>0</v>
      </c>
      <c r="F14" s="30">
        <v>440</v>
      </c>
      <c r="G14" s="30">
        <v>440</v>
      </c>
      <c r="H14" s="30">
        <v>440</v>
      </c>
      <c r="I14" s="30">
        <v>440</v>
      </c>
      <c r="J14" s="30">
        <v>484</v>
      </c>
      <c r="K14" s="30">
        <v>480</v>
      </c>
      <c r="L14" s="30">
        <v>482</v>
      </c>
      <c r="M14" s="57">
        <v>500</v>
      </c>
      <c r="N14" s="112">
        <f>(M14-L14)/L14</f>
        <v>3.7344398340248962E-2</v>
      </c>
      <c r="P14" s="2"/>
      <c r="Q14" s="23"/>
      <c r="R14" s="90"/>
    </row>
    <row r="15" spans="1:18" x14ac:dyDescent="0.2">
      <c r="A15" s="12" t="s">
        <v>34</v>
      </c>
      <c r="B15" s="30">
        <v>15</v>
      </c>
      <c r="C15" s="30">
        <v>15</v>
      </c>
      <c r="D15" s="30">
        <v>0</v>
      </c>
      <c r="E15" s="30">
        <v>0</v>
      </c>
      <c r="F15" s="30"/>
      <c r="G15" s="30"/>
      <c r="H15" s="30"/>
      <c r="I15" s="30"/>
      <c r="J15" s="30"/>
      <c r="K15" s="30"/>
      <c r="L15" s="30"/>
      <c r="M15" s="57"/>
      <c r="N15" s="59"/>
      <c r="P15" s="2"/>
      <c r="Q15" s="23"/>
      <c r="R15" s="90"/>
    </row>
    <row r="16" spans="1:18" x14ac:dyDescent="0.2">
      <c r="A16" s="12" t="s">
        <v>2</v>
      </c>
      <c r="B16" s="30">
        <v>68</v>
      </c>
      <c r="C16" s="30">
        <v>66</v>
      </c>
      <c r="D16" s="30">
        <v>0</v>
      </c>
      <c r="E16" s="30">
        <v>0</v>
      </c>
      <c r="F16" s="30"/>
      <c r="G16" s="30"/>
      <c r="H16" s="30"/>
      <c r="I16" s="30"/>
      <c r="J16" s="30"/>
      <c r="K16" s="30"/>
      <c r="L16" s="30"/>
      <c r="M16" s="57"/>
      <c r="N16" s="59"/>
      <c r="P16" s="2"/>
      <c r="Q16" s="23"/>
      <c r="R16" s="90"/>
    </row>
    <row r="17" spans="1:19" x14ac:dyDescent="0.2">
      <c r="A17" s="12" t="s">
        <v>4</v>
      </c>
      <c r="B17" s="30">
        <v>39</v>
      </c>
      <c r="C17" s="30">
        <v>35</v>
      </c>
      <c r="D17" s="30">
        <v>0</v>
      </c>
      <c r="E17" s="30">
        <v>0</v>
      </c>
      <c r="F17" s="30"/>
      <c r="G17" s="30"/>
      <c r="H17" s="30"/>
      <c r="I17" s="30"/>
      <c r="J17" s="30"/>
      <c r="K17" s="30"/>
      <c r="L17" s="30"/>
      <c r="M17" s="57"/>
      <c r="N17" s="59"/>
      <c r="P17" s="2"/>
      <c r="Q17" s="23"/>
      <c r="R17" s="90"/>
    </row>
    <row r="18" spans="1:19" x14ac:dyDescent="0.2">
      <c r="A18" s="12" t="s">
        <v>5</v>
      </c>
      <c r="B18" s="30"/>
      <c r="C18" s="30"/>
      <c r="D18" s="30"/>
      <c r="E18" s="30"/>
      <c r="F18" s="30"/>
      <c r="G18" s="30"/>
      <c r="H18" s="30"/>
      <c r="I18" s="30"/>
      <c r="J18" s="30"/>
      <c r="K18" s="30"/>
      <c r="L18" s="30"/>
      <c r="M18" s="57"/>
      <c r="N18" s="59"/>
      <c r="Q18" s="23"/>
      <c r="R18" s="90"/>
    </row>
    <row r="19" spans="1:19" x14ac:dyDescent="0.2">
      <c r="A19" s="12" t="s">
        <v>52</v>
      </c>
      <c r="B19" s="30"/>
      <c r="C19" s="30"/>
      <c r="D19" s="30"/>
      <c r="E19" s="30"/>
      <c r="F19" s="30"/>
      <c r="G19" s="30"/>
      <c r="H19" s="30"/>
      <c r="I19" s="30"/>
      <c r="J19" s="30"/>
      <c r="K19" s="30"/>
      <c r="L19" s="30"/>
      <c r="M19" s="57"/>
      <c r="N19" s="59"/>
      <c r="Q19" s="23"/>
      <c r="R19" s="90"/>
    </row>
    <row r="20" spans="1:19" x14ac:dyDescent="0.2">
      <c r="A20" s="12" t="s">
        <v>53</v>
      </c>
      <c r="B20" s="30"/>
      <c r="C20" s="30"/>
      <c r="D20" s="30"/>
      <c r="E20" s="30"/>
      <c r="F20" s="30"/>
      <c r="G20" s="30"/>
      <c r="H20" s="30"/>
      <c r="I20" s="30"/>
      <c r="J20" s="30"/>
      <c r="K20" s="30"/>
      <c r="L20" s="30"/>
      <c r="M20" s="57"/>
      <c r="N20" s="59"/>
      <c r="Q20" s="23"/>
      <c r="R20" s="90"/>
    </row>
    <row r="21" spans="1:19" ht="10.5" x14ac:dyDescent="0.25">
      <c r="A21" s="12" t="s">
        <v>6</v>
      </c>
      <c r="B21" s="30"/>
      <c r="C21" s="31"/>
      <c r="D21" s="31"/>
      <c r="E21" s="31"/>
      <c r="F21" s="31"/>
      <c r="G21" s="31"/>
      <c r="H21" s="31"/>
      <c r="I21" s="31"/>
      <c r="J21" s="31"/>
      <c r="K21" s="31"/>
      <c r="L21" s="31"/>
      <c r="M21" s="58"/>
      <c r="N21" s="59"/>
      <c r="Q21" s="23"/>
      <c r="R21" s="90"/>
    </row>
    <row r="22" spans="1:19" x14ac:dyDescent="0.2">
      <c r="A22" s="12" t="s">
        <v>7</v>
      </c>
      <c r="B22" s="30"/>
      <c r="C22" s="30"/>
      <c r="D22" s="30"/>
      <c r="E22" s="30"/>
      <c r="F22" s="30"/>
      <c r="G22" s="30"/>
      <c r="H22" s="30"/>
      <c r="I22" s="30"/>
      <c r="J22" s="30"/>
      <c r="K22" s="30"/>
      <c r="L22" s="30"/>
      <c r="M22" s="57"/>
      <c r="N22" s="59"/>
      <c r="Q22" s="23"/>
      <c r="R22" s="90"/>
    </row>
    <row r="23" spans="1:19" s="3" customFormat="1" ht="10.5" x14ac:dyDescent="0.25">
      <c r="A23" s="11" t="s">
        <v>8</v>
      </c>
      <c r="B23" s="31">
        <v>200</v>
      </c>
      <c r="C23" s="31">
        <v>191</v>
      </c>
      <c r="D23" s="31">
        <v>0</v>
      </c>
      <c r="E23" s="31">
        <v>0</v>
      </c>
      <c r="F23" s="31">
        <v>440</v>
      </c>
      <c r="G23" s="31">
        <v>440</v>
      </c>
      <c r="H23" s="31">
        <v>440</v>
      </c>
      <c r="I23" s="31">
        <v>440</v>
      </c>
      <c r="J23" s="31">
        <f>SUM(J14:J22)</f>
        <v>484</v>
      </c>
      <c r="K23" s="31">
        <f>SUM(K14:K22)</f>
        <v>480</v>
      </c>
      <c r="L23" s="31">
        <f>SUM(L14:L22)</f>
        <v>482</v>
      </c>
      <c r="M23" s="58">
        <f>SUM(M14:M22)</f>
        <v>500</v>
      </c>
      <c r="N23" s="113">
        <f>(M23-L23)/L23</f>
        <v>3.7344398340248962E-2</v>
      </c>
      <c r="P23" s="91"/>
      <c r="Q23" s="23"/>
      <c r="R23" s="92"/>
    </row>
    <row r="24" spans="1:19" s="3" customFormat="1" ht="10.5" x14ac:dyDescent="0.25">
      <c r="B24" s="15"/>
      <c r="C24" s="15"/>
      <c r="D24" s="15"/>
      <c r="E24" s="16"/>
      <c r="F24" s="16"/>
      <c r="G24" s="16"/>
      <c r="H24" s="16"/>
      <c r="I24" s="17"/>
      <c r="J24" s="17"/>
      <c r="K24" s="17"/>
      <c r="L24" s="17"/>
      <c r="M24" s="17"/>
      <c r="N24" s="17"/>
    </row>
    <row r="25" spans="1:19" s="3" customFormat="1" ht="10.5" x14ac:dyDescent="0.25">
      <c r="A25" s="154" t="s">
        <v>59</v>
      </c>
      <c r="B25" s="154"/>
      <c r="C25" s="154"/>
      <c r="D25" s="154"/>
      <c r="E25" s="154"/>
      <c r="F25" s="154"/>
      <c r="G25" s="154"/>
      <c r="H25" s="154"/>
      <c r="I25" s="154"/>
      <c r="J25" s="154"/>
      <c r="K25" s="154"/>
      <c r="L25" s="154"/>
      <c r="M25" s="154"/>
      <c r="N25" s="154"/>
    </row>
    <row r="26" spans="1:19" s="3" customFormat="1" ht="10.5" x14ac:dyDescent="0.25">
      <c r="B26" s="15"/>
      <c r="C26" s="15"/>
      <c r="D26" s="15"/>
      <c r="E26" s="16"/>
      <c r="F26" s="16"/>
      <c r="G26" s="16"/>
      <c r="H26" s="16"/>
      <c r="I26" s="17"/>
      <c r="J26" s="17"/>
      <c r="K26" s="17"/>
      <c r="L26" s="17"/>
      <c r="M26" s="17"/>
      <c r="N26" s="17"/>
    </row>
    <row r="27" spans="1:19" s="3" customFormat="1" ht="10.5" x14ac:dyDescent="0.25">
      <c r="A27" s="123" t="s">
        <v>9</v>
      </c>
      <c r="B27" s="124"/>
      <c r="C27" s="124"/>
      <c r="D27" s="124"/>
      <c r="E27" s="124"/>
      <c r="F27" s="124"/>
      <c r="G27" s="124"/>
      <c r="H27" s="124"/>
      <c r="I27" s="124"/>
      <c r="J27" s="124"/>
      <c r="K27" s="124"/>
      <c r="L27" s="124"/>
      <c r="M27" s="124"/>
      <c r="N27" s="124"/>
      <c r="O27" s="125"/>
    </row>
    <row r="28" spans="1:19" s="3" customFormat="1" ht="10.5" x14ac:dyDescent="0.25">
      <c r="A28" s="11" t="s">
        <v>1</v>
      </c>
      <c r="B28" s="10">
        <v>2014</v>
      </c>
      <c r="C28" s="10">
        <v>2015</v>
      </c>
      <c r="D28" s="10">
        <v>2016</v>
      </c>
      <c r="E28" s="10">
        <v>2017</v>
      </c>
      <c r="F28" s="10">
        <v>2018</v>
      </c>
      <c r="G28" s="10">
        <v>2019</v>
      </c>
      <c r="H28" s="10">
        <v>2020</v>
      </c>
      <c r="I28" s="10">
        <v>2021</v>
      </c>
      <c r="J28" s="10">
        <v>2022</v>
      </c>
      <c r="K28" s="10">
        <v>2023</v>
      </c>
      <c r="L28" s="10">
        <v>2024</v>
      </c>
      <c r="M28" s="71" t="s">
        <v>61</v>
      </c>
      <c r="N28" s="68" t="s">
        <v>17</v>
      </c>
    </row>
    <row r="29" spans="1:19" x14ac:dyDescent="0.2">
      <c r="A29" s="12" t="s">
        <v>10</v>
      </c>
      <c r="B29" s="30">
        <v>1321</v>
      </c>
      <c r="C29" s="30">
        <v>1095</v>
      </c>
      <c r="D29" s="30">
        <v>947</v>
      </c>
      <c r="E29" s="30">
        <v>173</v>
      </c>
      <c r="F29" s="30">
        <v>183</v>
      </c>
      <c r="G29" s="30">
        <v>950</v>
      </c>
      <c r="H29" s="30">
        <v>1500</v>
      </c>
      <c r="I29" s="30">
        <v>1530</v>
      </c>
      <c r="J29" s="30">
        <v>400</v>
      </c>
      <c r="K29" s="30">
        <v>200</v>
      </c>
      <c r="L29" s="30">
        <v>250</v>
      </c>
      <c r="M29" s="57">
        <v>271</v>
      </c>
      <c r="N29" s="112">
        <f>(M29-L29)/L29</f>
        <v>8.4000000000000005E-2</v>
      </c>
      <c r="P29" s="106"/>
      <c r="Q29" s="23"/>
      <c r="S29" s="90"/>
    </row>
    <row r="30" spans="1:19" x14ac:dyDescent="0.2">
      <c r="A30" s="12" t="s">
        <v>11</v>
      </c>
      <c r="B30" s="30">
        <v>283</v>
      </c>
      <c r="C30" s="30">
        <v>147</v>
      </c>
      <c r="D30" s="30">
        <v>127</v>
      </c>
      <c r="E30" s="30"/>
      <c r="F30" s="30"/>
      <c r="G30" s="30"/>
      <c r="H30" s="30"/>
      <c r="I30" s="30"/>
      <c r="J30" s="30"/>
      <c r="K30" s="30"/>
      <c r="L30" s="30"/>
      <c r="M30" s="57"/>
      <c r="N30" s="59"/>
      <c r="P30" s="106"/>
      <c r="Q30" s="23"/>
      <c r="S30" s="90"/>
    </row>
    <row r="31" spans="1:19" x14ac:dyDescent="0.2">
      <c r="A31" s="12" t="s">
        <v>12</v>
      </c>
      <c r="B31" s="30">
        <v>3077</v>
      </c>
      <c r="C31" s="30">
        <v>2134</v>
      </c>
      <c r="D31" s="30">
        <v>1846</v>
      </c>
      <c r="E31" s="30">
        <v>2525</v>
      </c>
      <c r="F31" s="30">
        <v>2000</v>
      </c>
      <c r="G31" s="30">
        <v>3500</v>
      </c>
      <c r="H31" s="30">
        <v>4750</v>
      </c>
      <c r="I31" s="30">
        <v>4350</v>
      </c>
      <c r="J31" s="30">
        <v>4192</v>
      </c>
      <c r="K31" s="30">
        <v>4000</v>
      </c>
      <c r="L31" s="30">
        <v>4096</v>
      </c>
      <c r="M31" s="57">
        <v>4285</v>
      </c>
      <c r="N31" s="112">
        <f>(M31-L31)/L31</f>
        <v>4.6142578125E-2</v>
      </c>
      <c r="P31" s="106"/>
      <c r="Q31" s="23"/>
      <c r="S31" s="90"/>
    </row>
    <row r="32" spans="1:19" x14ac:dyDescent="0.2">
      <c r="A32" s="12" t="s">
        <v>13</v>
      </c>
      <c r="B32" s="30">
        <v>258</v>
      </c>
      <c r="C32" s="30">
        <v>225</v>
      </c>
      <c r="D32" s="30">
        <v>194</v>
      </c>
      <c r="E32" s="30"/>
      <c r="F32" s="30"/>
      <c r="G32" s="30"/>
      <c r="H32" s="30"/>
      <c r="I32" s="30"/>
      <c r="J32" s="30"/>
      <c r="K32" s="30"/>
      <c r="L32" s="30"/>
      <c r="M32" s="57"/>
      <c r="N32" s="59"/>
      <c r="P32" s="106"/>
      <c r="Q32" s="23"/>
      <c r="S32" s="90"/>
    </row>
    <row r="33" spans="1:19" x14ac:dyDescent="0.2">
      <c r="A33" s="12" t="s">
        <v>14</v>
      </c>
      <c r="B33" s="30">
        <v>326</v>
      </c>
      <c r="C33" s="30">
        <v>276</v>
      </c>
      <c r="D33" s="30">
        <v>239</v>
      </c>
      <c r="E33" s="30"/>
      <c r="F33" s="30"/>
      <c r="G33" s="30"/>
      <c r="H33" s="30"/>
      <c r="I33" s="30"/>
      <c r="J33" s="30"/>
      <c r="K33" s="30"/>
      <c r="L33" s="30"/>
      <c r="M33" s="57"/>
      <c r="N33" s="59"/>
      <c r="P33" s="106"/>
      <c r="Q33" s="23"/>
      <c r="S33" s="90"/>
    </row>
    <row r="34" spans="1:19" x14ac:dyDescent="0.2">
      <c r="A34" s="12" t="s">
        <v>15</v>
      </c>
      <c r="B34" s="30">
        <v>434</v>
      </c>
      <c r="C34" s="30">
        <v>354</v>
      </c>
      <c r="D34" s="30">
        <v>306</v>
      </c>
      <c r="E34" s="30"/>
      <c r="F34" s="30"/>
      <c r="G34" s="30"/>
      <c r="H34" s="30"/>
      <c r="I34" s="30"/>
      <c r="J34" s="30"/>
      <c r="K34" s="30"/>
      <c r="L34" s="30"/>
      <c r="M34" s="57"/>
      <c r="N34" s="59"/>
      <c r="P34" s="106"/>
      <c r="Q34" s="23"/>
      <c r="S34" s="90"/>
    </row>
    <row r="35" spans="1:19" x14ac:dyDescent="0.2">
      <c r="A35" s="12" t="s">
        <v>16</v>
      </c>
      <c r="B35" s="30">
        <v>2136</v>
      </c>
      <c r="C35" s="30">
        <v>1551</v>
      </c>
      <c r="D35" s="30">
        <v>1342</v>
      </c>
      <c r="E35" s="30">
        <v>1405</v>
      </c>
      <c r="F35" s="30">
        <v>829</v>
      </c>
      <c r="G35" s="30">
        <v>1550</v>
      </c>
      <c r="H35" s="30">
        <v>2500</v>
      </c>
      <c r="I35" s="30">
        <v>2500</v>
      </c>
      <c r="J35" s="30">
        <v>1100</v>
      </c>
      <c r="K35" s="30">
        <v>850</v>
      </c>
      <c r="L35" s="30">
        <v>872</v>
      </c>
      <c r="M35" s="57">
        <v>944</v>
      </c>
      <c r="N35" s="112">
        <f>(M35-L35)/L35</f>
        <v>8.2568807339449546E-2</v>
      </c>
      <c r="P35" s="106"/>
      <c r="Q35" s="23"/>
      <c r="S35" s="90"/>
    </row>
    <row r="36" spans="1:19" s="3" customFormat="1" ht="10.5" x14ac:dyDescent="0.25">
      <c r="A36" s="11" t="s">
        <v>8</v>
      </c>
      <c r="B36" s="31">
        <v>7835</v>
      </c>
      <c r="C36" s="31">
        <v>5782</v>
      </c>
      <c r="D36" s="31">
        <f t="shared" ref="D36:I36" si="0">SUM(D29:D35)</f>
        <v>5001</v>
      </c>
      <c r="E36" s="31">
        <f t="shared" si="0"/>
        <v>4103</v>
      </c>
      <c r="F36" s="31">
        <f t="shared" si="0"/>
        <v>3012</v>
      </c>
      <c r="G36" s="31">
        <f t="shared" si="0"/>
        <v>6000</v>
      </c>
      <c r="H36" s="31">
        <f t="shared" si="0"/>
        <v>8750</v>
      </c>
      <c r="I36" s="31">
        <f t="shared" si="0"/>
        <v>8380</v>
      </c>
      <c r="J36" s="31">
        <f t="shared" ref="J36:K36" si="1">SUM(J29:J35)</f>
        <v>5692</v>
      </c>
      <c r="K36" s="31">
        <f t="shared" si="1"/>
        <v>5050</v>
      </c>
      <c r="L36" s="31">
        <f t="shared" ref="L36" si="2">SUM(L29:L35)</f>
        <v>5218</v>
      </c>
      <c r="M36" s="58">
        <f>SUM(M29:M35)</f>
        <v>5500</v>
      </c>
      <c r="N36" s="113">
        <f>(M36-L36)/L36</f>
        <v>5.4043694902261401E-2</v>
      </c>
      <c r="P36" s="106"/>
      <c r="Q36" s="9"/>
      <c r="R36" s="23"/>
    </row>
    <row r="37" spans="1:19" x14ac:dyDescent="0.2">
      <c r="L37" s="23"/>
      <c r="M37" s="23"/>
    </row>
    <row r="38" spans="1:19" s="89" customFormat="1" ht="37.5" customHeight="1" x14ac:dyDescent="0.25">
      <c r="A38" s="154" t="s">
        <v>58</v>
      </c>
      <c r="B38" s="154"/>
      <c r="C38" s="154"/>
      <c r="D38" s="154"/>
      <c r="E38" s="154"/>
      <c r="F38" s="154"/>
      <c r="G38" s="154"/>
      <c r="H38" s="154"/>
      <c r="I38" s="154"/>
      <c r="J38" s="154"/>
      <c r="K38" s="154"/>
      <c r="L38" s="154"/>
      <c r="M38" s="154"/>
      <c r="N38" s="154"/>
      <c r="O38" s="154"/>
    </row>
    <row r="39" spans="1:19" x14ac:dyDescent="0.2">
      <c r="N39" s="23"/>
    </row>
  </sheetData>
  <customSheetViews>
    <customSheetView guid="{27020135-4E8A-4EC4-9972-C3D8D67A5A58}"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5">
    <mergeCell ref="A12:O12"/>
    <mergeCell ref="A8:O8"/>
    <mergeCell ref="A27:O27"/>
    <mergeCell ref="A38:O38"/>
    <mergeCell ref="A25:N25"/>
  </mergeCells>
  <phoneticPr fontId="0" type="noConversion"/>
  <printOptions horizontalCentered="1"/>
  <pageMargins left="0.39370078740157483" right="0.39370078740157483" top="0.39370078740157483" bottom="0.39370078740157483" header="0.39370078740157483" footer="0.39370078740157483"/>
  <pageSetup paperSize="9" orientation="landscape" r:id="rId16"/>
  <headerFooter alignWithMargins="0">
    <oddFooter>&amp;L&amp;8Cooperativas Agro-alimentarias de España&amp;R&amp;9Madrid, 20 de Julio de 2013</oddFooter>
  </headerFooter>
  <drawing r:id="rId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9:S38"/>
  <sheetViews>
    <sheetView topLeftCell="G4" zoomScale="110" zoomScaleNormal="110" workbookViewId="0">
      <selection activeCell="Q25" sqref="Q25"/>
    </sheetView>
  </sheetViews>
  <sheetFormatPr baseColWidth="10" defaultColWidth="11.453125" defaultRowHeight="10" x14ac:dyDescent="0.2"/>
  <cols>
    <col min="1" max="1" width="12.54296875" style="1" customWidth="1"/>
    <col min="2" max="2" width="7.453125" style="1" bestFit="1" customWidth="1"/>
    <col min="3" max="3" width="7.453125" style="8" bestFit="1" customWidth="1"/>
    <col min="4" max="4" width="7.453125" style="2" bestFit="1" customWidth="1"/>
    <col min="5" max="10" width="7.453125" style="1" bestFit="1" customWidth="1"/>
    <col min="11" max="11" width="8.81640625" style="1" bestFit="1" customWidth="1"/>
    <col min="12" max="12" width="7.453125" style="1" customWidth="1"/>
    <col min="13" max="13" width="8.453125" style="1" customWidth="1"/>
    <col min="14" max="14" width="7.54296875" style="1" bestFit="1" customWidth="1"/>
    <col min="15" max="16384" width="11.453125" style="1"/>
  </cols>
  <sheetData>
    <row r="9" spans="1:16" ht="18" customHeight="1" x14ac:dyDescent="0.4">
      <c r="A9" s="151" t="s">
        <v>29</v>
      </c>
      <c r="B9" s="152"/>
      <c r="C9" s="152"/>
      <c r="D9" s="152"/>
      <c r="E9" s="152"/>
      <c r="F9" s="152"/>
      <c r="G9" s="152"/>
      <c r="H9" s="152"/>
      <c r="I9" s="152"/>
      <c r="J9" s="152"/>
      <c r="K9" s="152"/>
      <c r="L9" s="152"/>
      <c r="M9" s="152"/>
      <c r="N9" s="153"/>
    </row>
    <row r="12" spans="1:16" s="3" customFormat="1" ht="10.5" x14ac:dyDescent="0.25">
      <c r="A12" s="134" t="s">
        <v>0</v>
      </c>
      <c r="B12" s="135"/>
      <c r="C12" s="135"/>
      <c r="D12" s="135"/>
      <c r="E12" s="135"/>
      <c r="F12" s="135"/>
      <c r="G12" s="135"/>
      <c r="H12" s="135"/>
      <c r="I12" s="135"/>
      <c r="J12" s="135"/>
      <c r="K12" s="135"/>
      <c r="L12" s="135"/>
      <c r="M12" s="135"/>
      <c r="N12" s="136"/>
      <c r="P12" s="1"/>
    </row>
    <row r="13" spans="1:16" s="3" customFormat="1" ht="10.5" x14ac:dyDescent="0.25">
      <c r="A13" s="11" t="s">
        <v>1</v>
      </c>
      <c r="B13" s="10">
        <v>2014</v>
      </c>
      <c r="C13" s="10">
        <v>2015</v>
      </c>
      <c r="D13" s="10">
        <v>2016</v>
      </c>
      <c r="E13" s="10">
        <v>2017</v>
      </c>
      <c r="F13" s="10">
        <v>2018</v>
      </c>
      <c r="G13" s="10">
        <v>2019</v>
      </c>
      <c r="H13" s="10">
        <v>2020</v>
      </c>
      <c r="I13" s="10">
        <v>2021</v>
      </c>
      <c r="J13" s="10">
        <v>2022</v>
      </c>
      <c r="K13" s="10">
        <v>2023</v>
      </c>
      <c r="L13" s="10">
        <v>2024</v>
      </c>
      <c r="M13" s="71" t="s">
        <v>63</v>
      </c>
      <c r="N13" s="68" t="s">
        <v>17</v>
      </c>
      <c r="P13" s="1"/>
    </row>
    <row r="14" spans="1:16" x14ac:dyDescent="0.2">
      <c r="A14" s="12" t="s">
        <v>3</v>
      </c>
      <c r="B14" s="30">
        <v>3950</v>
      </c>
      <c r="C14" s="30">
        <v>3700</v>
      </c>
      <c r="D14" s="30">
        <v>3840</v>
      </c>
      <c r="E14" s="30">
        <v>3260</v>
      </c>
      <c r="F14" s="30">
        <v>3200</v>
      </c>
      <c r="G14" s="30">
        <v>3267</v>
      </c>
      <c r="H14" s="30">
        <v>3592</v>
      </c>
      <c r="I14" s="30">
        <v>4253</v>
      </c>
      <c r="J14" s="30">
        <v>3061</v>
      </c>
      <c r="K14" s="30">
        <v>3798</v>
      </c>
      <c r="L14" s="30">
        <v>4992</v>
      </c>
      <c r="M14" s="30">
        <v>3992</v>
      </c>
      <c r="N14" s="59">
        <f t="shared" ref="N14:N19" si="0">(M14-L14)/L14</f>
        <v>-0.20032051282051283</v>
      </c>
      <c r="O14" s="106"/>
      <c r="P14" s="23"/>
    </row>
    <row r="15" spans="1:16" x14ac:dyDescent="0.2">
      <c r="A15" s="12" t="s">
        <v>34</v>
      </c>
      <c r="B15" s="30">
        <v>687</v>
      </c>
      <c r="C15" s="30">
        <v>600</v>
      </c>
      <c r="D15" s="30">
        <v>596</v>
      </c>
      <c r="E15" s="30">
        <v>655</v>
      </c>
      <c r="F15" s="30">
        <v>550</v>
      </c>
      <c r="G15" s="30">
        <v>566</v>
      </c>
      <c r="H15" s="30">
        <v>622</v>
      </c>
      <c r="I15" s="30">
        <v>697</v>
      </c>
      <c r="J15" s="30">
        <v>583</v>
      </c>
      <c r="K15" s="30">
        <v>481</v>
      </c>
      <c r="L15" s="30">
        <v>715</v>
      </c>
      <c r="M15" s="30">
        <v>675</v>
      </c>
      <c r="N15" s="59">
        <f t="shared" si="0"/>
        <v>-5.5944055944055944E-2</v>
      </c>
      <c r="O15" s="106"/>
      <c r="P15" s="23"/>
    </row>
    <row r="16" spans="1:16" x14ac:dyDescent="0.2">
      <c r="A16" s="12" t="s">
        <v>2</v>
      </c>
      <c r="B16" s="30">
        <v>133</v>
      </c>
      <c r="C16" s="30">
        <v>145</v>
      </c>
      <c r="D16" s="30">
        <v>145</v>
      </c>
      <c r="E16" s="30">
        <v>100</v>
      </c>
      <c r="F16" s="30">
        <v>105</v>
      </c>
      <c r="G16" s="30">
        <v>107</v>
      </c>
      <c r="H16" s="30">
        <v>118</v>
      </c>
      <c r="I16" s="30">
        <v>168</v>
      </c>
      <c r="J16" s="30">
        <v>127</v>
      </c>
      <c r="K16" s="30">
        <v>108</v>
      </c>
      <c r="L16" s="30">
        <v>168</v>
      </c>
      <c r="M16" s="30">
        <v>138</v>
      </c>
      <c r="N16" s="59">
        <f t="shared" si="0"/>
        <v>-0.17857142857142858</v>
      </c>
      <c r="O16" s="106"/>
      <c r="P16" s="23"/>
    </row>
    <row r="17" spans="1:19" x14ac:dyDescent="0.2">
      <c r="A17" s="12" t="s">
        <v>4</v>
      </c>
      <c r="B17" s="30">
        <v>1742</v>
      </c>
      <c r="C17" s="30">
        <v>1600</v>
      </c>
      <c r="D17" s="30">
        <v>1700</v>
      </c>
      <c r="E17" s="30">
        <v>990</v>
      </c>
      <c r="F17" s="30">
        <v>980</v>
      </c>
      <c r="G17" s="30">
        <v>1001</v>
      </c>
      <c r="H17" s="30">
        <v>1101</v>
      </c>
      <c r="I17" s="30">
        <v>1957</v>
      </c>
      <c r="J17" s="30">
        <v>1189</v>
      </c>
      <c r="K17" s="30">
        <v>1173</v>
      </c>
      <c r="L17" s="30">
        <v>1590</v>
      </c>
      <c r="M17" s="30">
        <v>1367</v>
      </c>
      <c r="N17" s="59">
        <f t="shared" si="0"/>
        <v>-0.14025157232704402</v>
      </c>
      <c r="O17" s="106"/>
      <c r="P17" s="23"/>
    </row>
    <row r="18" spans="1:19" x14ac:dyDescent="0.2">
      <c r="A18" s="12" t="s">
        <v>5</v>
      </c>
      <c r="B18" s="30">
        <v>390</v>
      </c>
      <c r="C18" s="30">
        <v>445</v>
      </c>
      <c r="D18" s="30">
        <v>465</v>
      </c>
      <c r="E18" s="30">
        <v>453</v>
      </c>
      <c r="F18" s="30">
        <v>517</v>
      </c>
      <c r="G18" s="30">
        <v>528</v>
      </c>
      <c r="H18" s="30">
        <v>581</v>
      </c>
      <c r="I18" s="30">
        <v>724</v>
      </c>
      <c r="J18" s="30">
        <v>572</v>
      </c>
      <c r="K18" s="30">
        <v>498</v>
      </c>
      <c r="L18" s="30">
        <v>791</v>
      </c>
      <c r="M18" s="30">
        <v>691</v>
      </c>
      <c r="N18" s="59">
        <f t="shared" si="0"/>
        <v>-0.12642225031605561</v>
      </c>
      <c r="O18" s="106"/>
      <c r="P18" s="23"/>
    </row>
    <row r="19" spans="1:19" x14ac:dyDescent="0.2">
      <c r="A19" s="12" t="s">
        <v>52</v>
      </c>
      <c r="B19" s="30">
        <v>1991</v>
      </c>
      <c r="C19" s="30">
        <v>2223</v>
      </c>
      <c r="D19" s="30">
        <v>2961</v>
      </c>
      <c r="E19" s="30">
        <v>3995</v>
      </c>
      <c r="F19" s="30">
        <v>4442</v>
      </c>
      <c r="G19" s="30">
        <v>4535</v>
      </c>
      <c r="H19" s="30">
        <v>4987</v>
      </c>
      <c r="I19" s="30">
        <v>4980</v>
      </c>
      <c r="J19" s="30">
        <v>3398</v>
      </c>
      <c r="K19" s="30">
        <v>5109</v>
      </c>
      <c r="L19" s="30">
        <v>6203</v>
      </c>
      <c r="M19" s="30">
        <v>5303</v>
      </c>
      <c r="N19" s="59">
        <f t="shared" si="0"/>
        <v>-0.14509108495889086</v>
      </c>
      <c r="O19" s="106"/>
      <c r="P19" s="23"/>
    </row>
    <row r="20" spans="1:19" x14ac:dyDescent="0.2">
      <c r="A20" s="12" t="s">
        <v>53</v>
      </c>
      <c r="B20" s="30"/>
      <c r="C20" s="30"/>
      <c r="D20" s="30"/>
      <c r="E20" s="30"/>
      <c r="F20" s="30"/>
      <c r="G20" s="30"/>
      <c r="H20" s="30"/>
      <c r="I20" s="30"/>
      <c r="J20" s="30"/>
      <c r="K20" s="30"/>
      <c r="L20" s="30"/>
      <c r="M20" s="57"/>
      <c r="N20" s="59"/>
      <c r="O20" s="106"/>
      <c r="P20" s="23"/>
    </row>
    <row r="21" spans="1:19" x14ac:dyDescent="0.2">
      <c r="A21" s="12" t="s">
        <v>6</v>
      </c>
      <c r="B21" s="30"/>
      <c r="C21" s="30"/>
      <c r="D21" s="30"/>
      <c r="E21" s="30"/>
      <c r="F21" s="30"/>
      <c r="G21" s="30"/>
      <c r="H21" s="30"/>
      <c r="I21" s="30"/>
      <c r="J21" s="30"/>
      <c r="K21" s="30"/>
      <c r="L21" s="30"/>
      <c r="M21" s="57"/>
      <c r="N21" s="59"/>
      <c r="O21" s="106"/>
      <c r="P21" s="23"/>
    </row>
    <row r="22" spans="1:19" x14ac:dyDescent="0.2">
      <c r="A22" s="12" t="s">
        <v>7</v>
      </c>
      <c r="B22" s="30"/>
      <c r="C22" s="30"/>
      <c r="D22" s="30"/>
      <c r="E22" s="30"/>
      <c r="F22" s="30"/>
      <c r="G22" s="30"/>
      <c r="H22" s="30"/>
      <c r="I22" s="30"/>
      <c r="J22" s="30"/>
      <c r="K22" s="30"/>
      <c r="L22" s="30"/>
      <c r="M22" s="57"/>
      <c r="N22" s="59"/>
      <c r="O22" s="106"/>
      <c r="P22" s="23"/>
    </row>
    <row r="23" spans="1:19" s="3" customFormat="1" ht="10.5" x14ac:dyDescent="0.25">
      <c r="A23" s="11" t="s">
        <v>8</v>
      </c>
      <c r="B23" s="31">
        <f t="shared" ref="B23:I23" si="1">SUM(B14:B22)</f>
        <v>8893</v>
      </c>
      <c r="C23" s="31">
        <f t="shared" si="1"/>
        <v>8713</v>
      </c>
      <c r="D23" s="31">
        <f t="shared" si="1"/>
        <v>9707</v>
      </c>
      <c r="E23" s="31">
        <f t="shared" si="1"/>
        <v>9453</v>
      </c>
      <c r="F23" s="31">
        <f t="shared" si="1"/>
        <v>9794</v>
      </c>
      <c r="G23" s="31">
        <f t="shared" si="1"/>
        <v>10004</v>
      </c>
      <c r="H23" s="31">
        <f t="shared" si="1"/>
        <v>11001</v>
      </c>
      <c r="I23" s="31">
        <f t="shared" si="1"/>
        <v>12779</v>
      </c>
      <c r="J23" s="31">
        <f t="shared" ref="J23:K23" si="2">SUM(J14:J22)</f>
        <v>8930</v>
      </c>
      <c r="K23" s="31">
        <f t="shared" si="2"/>
        <v>11167</v>
      </c>
      <c r="L23" s="31">
        <f t="shared" ref="L23" si="3">SUM(L14:L22)</f>
        <v>14459</v>
      </c>
      <c r="M23" s="58">
        <f>SUM(M14:M22)</f>
        <v>12166</v>
      </c>
      <c r="N23" s="109">
        <f>(M23-L23)/L23</f>
        <v>-0.15858634760356871</v>
      </c>
      <c r="O23" s="106"/>
      <c r="P23" s="23"/>
      <c r="Q23" s="9"/>
    </row>
    <row r="24" spans="1:19" s="3" customFormat="1" ht="10.5" x14ac:dyDescent="0.25">
      <c r="B24" s="15"/>
      <c r="C24" s="15"/>
      <c r="D24" s="15"/>
      <c r="E24" s="16"/>
      <c r="F24" s="16"/>
      <c r="G24" s="16"/>
      <c r="H24" s="16"/>
      <c r="I24" s="17"/>
      <c r="J24" s="17"/>
      <c r="K24" s="98"/>
      <c r="L24" s="98"/>
      <c r="M24" s="98"/>
      <c r="N24" s="9"/>
      <c r="P24" s="1"/>
    </row>
    <row r="25" spans="1:19" s="3" customFormat="1" ht="10.5" x14ac:dyDescent="0.25">
      <c r="A25" s="154" t="s">
        <v>59</v>
      </c>
      <c r="B25" s="154"/>
      <c r="C25" s="154"/>
      <c r="D25" s="154"/>
      <c r="E25" s="154"/>
      <c r="F25" s="154"/>
      <c r="G25" s="154"/>
      <c r="H25" s="154"/>
      <c r="I25" s="154"/>
      <c r="J25" s="154"/>
      <c r="K25" s="154"/>
      <c r="L25" s="154"/>
      <c r="M25" s="154"/>
      <c r="N25" s="154"/>
      <c r="P25" s="1"/>
    </row>
    <row r="26" spans="1:19" s="3" customFormat="1" ht="10.5" x14ac:dyDescent="0.25">
      <c r="B26" s="15"/>
      <c r="C26" s="15"/>
      <c r="D26" s="15"/>
      <c r="E26" s="16"/>
      <c r="F26" s="16"/>
      <c r="G26" s="16"/>
      <c r="H26" s="16"/>
      <c r="I26" s="17"/>
      <c r="J26" s="17"/>
      <c r="K26" s="17"/>
      <c r="L26" s="17"/>
      <c r="M26" s="17"/>
      <c r="N26" s="9"/>
      <c r="P26" s="1"/>
    </row>
    <row r="27" spans="1:19" s="3" customFormat="1" ht="10.5" x14ac:dyDescent="0.25">
      <c r="A27" s="123" t="s">
        <v>9</v>
      </c>
      <c r="B27" s="124"/>
      <c r="C27" s="124"/>
      <c r="D27" s="124"/>
      <c r="E27" s="124"/>
      <c r="F27" s="124"/>
      <c r="G27" s="124"/>
      <c r="H27" s="124"/>
      <c r="I27" s="124"/>
      <c r="J27" s="124"/>
      <c r="K27" s="124"/>
      <c r="L27" s="124"/>
      <c r="M27" s="124"/>
      <c r="N27" s="125"/>
      <c r="P27" s="1"/>
    </row>
    <row r="28" spans="1:19" s="3" customFormat="1" ht="10.5" x14ac:dyDescent="0.25">
      <c r="A28" s="11" t="s">
        <v>1</v>
      </c>
      <c r="B28" s="10">
        <v>2014</v>
      </c>
      <c r="C28" s="10">
        <v>2015</v>
      </c>
      <c r="D28" s="10">
        <v>2016</v>
      </c>
      <c r="E28" s="10">
        <v>2017</v>
      </c>
      <c r="F28" s="10">
        <v>2018</v>
      </c>
      <c r="G28" s="10">
        <v>2019</v>
      </c>
      <c r="H28" s="10">
        <v>2020</v>
      </c>
      <c r="I28" s="10">
        <v>2021</v>
      </c>
      <c r="J28" s="10">
        <v>2022</v>
      </c>
      <c r="K28" s="10">
        <v>2023</v>
      </c>
      <c r="L28" s="10">
        <v>2024</v>
      </c>
      <c r="M28" s="71" t="s">
        <v>63</v>
      </c>
      <c r="N28" s="68" t="s">
        <v>17</v>
      </c>
      <c r="P28" s="23"/>
      <c r="Q28" s="122"/>
    </row>
    <row r="29" spans="1:19" ht="10.5" x14ac:dyDescent="0.25">
      <c r="A29" s="12" t="s">
        <v>10</v>
      </c>
      <c r="B29" s="30">
        <v>3100</v>
      </c>
      <c r="C29" s="30">
        <v>2650</v>
      </c>
      <c r="D29" s="30">
        <v>2500</v>
      </c>
      <c r="E29" s="30">
        <v>2400</v>
      </c>
      <c r="F29" s="30">
        <v>2906</v>
      </c>
      <c r="G29" s="30">
        <v>2363</v>
      </c>
      <c r="H29" s="30">
        <v>2435</v>
      </c>
      <c r="I29" s="30">
        <v>2967</v>
      </c>
      <c r="J29" s="30">
        <v>2571</v>
      </c>
      <c r="K29" s="30">
        <v>4170</v>
      </c>
      <c r="L29" s="30">
        <v>1980.1658114175752</v>
      </c>
      <c r="M29" s="30">
        <v>2005</v>
      </c>
      <c r="N29" s="112">
        <f>(M29-L29)/L29</f>
        <v>1.2541469224057697E-2</v>
      </c>
      <c r="O29" s="163"/>
      <c r="P29" s="23"/>
      <c r="Q29" s="9"/>
      <c r="R29" s="23"/>
      <c r="S29" s="23"/>
    </row>
    <row r="30" spans="1:19" ht="10.5" x14ac:dyDescent="0.25">
      <c r="A30" s="12" t="s">
        <v>11</v>
      </c>
      <c r="B30" s="30">
        <v>50270</v>
      </c>
      <c r="C30" s="30">
        <v>51795</v>
      </c>
      <c r="D30" s="30">
        <v>52967</v>
      </c>
      <c r="E30" s="30">
        <v>52100</v>
      </c>
      <c r="F30" s="30">
        <v>50250</v>
      </c>
      <c r="G30" s="30">
        <v>47570</v>
      </c>
      <c r="H30" s="30">
        <v>49321</v>
      </c>
      <c r="I30" s="30">
        <v>50123</v>
      </c>
      <c r="J30" s="30">
        <v>35492</v>
      </c>
      <c r="K30" s="30">
        <v>41351</v>
      </c>
      <c r="L30" s="30">
        <v>33220.146995937568</v>
      </c>
      <c r="M30" s="30">
        <v>35025</v>
      </c>
      <c r="N30" s="112">
        <f t="shared" ref="N30:N36" si="4">(M30-L30)/L30</f>
        <v>5.433007278032647E-2</v>
      </c>
      <c r="O30" s="163"/>
      <c r="P30" s="23"/>
      <c r="Q30" s="9"/>
      <c r="R30" s="23"/>
      <c r="S30" s="23"/>
    </row>
    <row r="31" spans="1:19" ht="10.5" x14ac:dyDescent="0.25">
      <c r="A31" s="12" t="s">
        <v>12</v>
      </c>
      <c r="B31" s="30">
        <v>380</v>
      </c>
      <c r="C31" s="30">
        <v>280</v>
      </c>
      <c r="D31" s="30">
        <v>240</v>
      </c>
      <c r="E31" s="30">
        <v>220</v>
      </c>
      <c r="F31" s="30">
        <v>200</v>
      </c>
      <c r="G31" s="30">
        <v>276</v>
      </c>
      <c r="H31" s="30">
        <v>280</v>
      </c>
      <c r="I31" s="30">
        <v>376</v>
      </c>
      <c r="J31" s="30">
        <v>367</v>
      </c>
      <c r="K31" s="30">
        <v>511</v>
      </c>
      <c r="L31" s="30">
        <v>355.71840923669021</v>
      </c>
      <c r="M31" s="30">
        <v>404</v>
      </c>
      <c r="N31" s="112">
        <f t="shared" si="4"/>
        <v>0.13572980624453393</v>
      </c>
      <c r="O31" s="163"/>
      <c r="P31" s="23"/>
      <c r="Q31" s="9"/>
      <c r="R31" s="23"/>
      <c r="S31" s="23"/>
    </row>
    <row r="32" spans="1:19" ht="10.5" x14ac:dyDescent="0.25">
      <c r="A32" s="12" t="s">
        <v>13</v>
      </c>
      <c r="B32" s="30">
        <v>690</v>
      </c>
      <c r="C32" s="30">
        <v>725</v>
      </c>
      <c r="D32" s="30">
        <v>800</v>
      </c>
      <c r="E32" s="30">
        <v>706</v>
      </c>
      <c r="F32" s="30">
        <v>850</v>
      </c>
      <c r="G32" s="30">
        <v>733</v>
      </c>
      <c r="H32" s="30">
        <v>755</v>
      </c>
      <c r="I32" s="30">
        <v>800</v>
      </c>
      <c r="J32" s="30">
        <v>682</v>
      </c>
      <c r="K32" s="30">
        <v>981</v>
      </c>
      <c r="L32" s="30">
        <v>516.97742142398977</v>
      </c>
      <c r="M32" s="30">
        <v>654</v>
      </c>
      <c r="N32" s="112">
        <f t="shared" si="4"/>
        <v>0.26504557626247593</v>
      </c>
      <c r="O32" s="163"/>
      <c r="P32" s="23"/>
      <c r="Q32" s="9"/>
      <c r="R32" s="23"/>
      <c r="S32" s="23"/>
    </row>
    <row r="33" spans="1:19" ht="10.5" x14ac:dyDescent="0.25">
      <c r="A33" s="12" t="s">
        <v>14</v>
      </c>
      <c r="B33" s="30"/>
      <c r="C33" s="30"/>
      <c r="D33" s="30"/>
      <c r="E33" s="30"/>
      <c r="F33" s="30"/>
      <c r="G33" s="30"/>
      <c r="H33" s="30"/>
      <c r="I33" s="30"/>
      <c r="J33" s="30"/>
      <c r="K33" s="30"/>
      <c r="L33" s="30">
        <v>0</v>
      </c>
      <c r="M33" s="30"/>
      <c r="N33" s="112"/>
      <c r="O33" s="163"/>
      <c r="P33" s="23"/>
      <c r="Q33" s="9"/>
      <c r="R33" s="23"/>
      <c r="S33" s="23"/>
    </row>
    <row r="34" spans="1:19" ht="10.5" x14ac:dyDescent="0.25">
      <c r="A34" s="12" t="s">
        <v>15</v>
      </c>
      <c r="B34" s="30">
        <v>659</v>
      </c>
      <c r="C34" s="30">
        <v>670</v>
      </c>
      <c r="D34" s="30">
        <v>640</v>
      </c>
      <c r="E34" s="30">
        <v>764</v>
      </c>
      <c r="F34" s="30">
        <v>850</v>
      </c>
      <c r="G34" s="30">
        <v>778</v>
      </c>
      <c r="H34" s="30">
        <v>804</v>
      </c>
      <c r="I34" s="30">
        <v>800</v>
      </c>
      <c r="J34" s="30">
        <v>688</v>
      </c>
      <c r="K34" s="30">
        <v>790</v>
      </c>
      <c r="L34" s="30">
        <v>439.5098567457772</v>
      </c>
      <c r="M34" s="30">
        <v>656</v>
      </c>
      <c r="N34" s="112">
        <f t="shared" si="4"/>
        <v>0.49257175904349687</v>
      </c>
      <c r="O34" s="163"/>
      <c r="P34" s="23"/>
      <c r="Q34" s="9"/>
      <c r="R34" s="23"/>
      <c r="S34" s="23"/>
    </row>
    <row r="35" spans="1:19" ht="10.5" x14ac:dyDescent="0.25">
      <c r="A35" s="12" t="s">
        <v>16</v>
      </c>
      <c r="B35" s="30">
        <v>739</v>
      </c>
      <c r="C35" s="30">
        <v>800</v>
      </c>
      <c r="D35" s="30">
        <v>750</v>
      </c>
      <c r="E35" s="30">
        <v>700</v>
      </c>
      <c r="F35" s="30">
        <v>660</v>
      </c>
      <c r="G35" s="30">
        <v>684</v>
      </c>
      <c r="H35" s="30">
        <v>705</v>
      </c>
      <c r="I35" s="30">
        <v>652</v>
      </c>
      <c r="J35" s="30">
        <v>632</v>
      </c>
      <c r="K35" s="30">
        <v>697</v>
      </c>
      <c r="L35" s="30">
        <v>458.4815052384007</v>
      </c>
      <c r="M35" s="30">
        <v>503</v>
      </c>
      <c r="N35" s="112">
        <f t="shared" si="4"/>
        <v>9.7099870448319664E-2</v>
      </c>
      <c r="O35" s="163"/>
      <c r="P35" s="23"/>
      <c r="Q35" s="9"/>
      <c r="R35" s="23"/>
      <c r="S35" s="23"/>
    </row>
    <row r="36" spans="1:19" s="3" customFormat="1" ht="10.5" x14ac:dyDescent="0.25">
      <c r="A36" s="11" t="s">
        <v>8</v>
      </c>
      <c r="B36" s="31">
        <f t="shared" ref="B36:I36" si="5">SUM(B29:B35)</f>
        <v>55838</v>
      </c>
      <c r="C36" s="31">
        <f t="shared" si="5"/>
        <v>56920</v>
      </c>
      <c r="D36" s="31">
        <f t="shared" si="5"/>
        <v>57897</v>
      </c>
      <c r="E36" s="31">
        <f t="shared" si="5"/>
        <v>56890</v>
      </c>
      <c r="F36" s="31">
        <f t="shared" si="5"/>
        <v>55716</v>
      </c>
      <c r="G36" s="31">
        <f t="shared" si="5"/>
        <v>52404</v>
      </c>
      <c r="H36" s="31">
        <f t="shared" si="5"/>
        <v>54300</v>
      </c>
      <c r="I36" s="31">
        <f t="shared" si="5"/>
        <v>55718</v>
      </c>
      <c r="J36" s="31">
        <f t="shared" ref="J36:K36" si="6">SUM(J29:J35)</f>
        <v>40432</v>
      </c>
      <c r="K36" s="31">
        <f t="shared" si="6"/>
        <v>48500</v>
      </c>
      <c r="L36" s="31">
        <f t="shared" ref="L36" si="7">SUM(L29:L35)</f>
        <v>36970.999999999993</v>
      </c>
      <c r="M36" s="58">
        <f>SUM(M29:M35)</f>
        <v>39247</v>
      </c>
      <c r="N36" s="113">
        <f t="shared" si="4"/>
        <v>6.1561764626328952E-2</v>
      </c>
      <c r="O36" s="163"/>
      <c r="P36" s="23"/>
      <c r="Q36" s="9"/>
      <c r="R36" s="23"/>
    </row>
    <row r="37" spans="1:19" x14ac:dyDescent="0.2">
      <c r="K37" s="23"/>
      <c r="P37" s="23"/>
    </row>
    <row r="38" spans="1:19" ht="36" customHeight="1" x14ac:dyDescent="0.2">
      <c r="A38" s="154" t="s">
        <v>59</v>
      </c>
      <c r="B38" s="154"/>
      <c r="C38" s="154"/>
      <c r="D38" s="154"/>
      <c r="E38" s="154"/>
      <c r="F38" s="154"/>
      <c r="G38" s="154"/>
      <c r="H38" s="154"/>
      <c r="I38" s="154"/>
      <c r="J38" s="154"/>
      <c r="K38" s="154"/>
      <c r="L38" s="154"/>
      <c r="M38" s="154"/>
      <c r="N38" s="154"/>
    </row>
  </sheetData>
  <customSheetViews>
    <customSheetView guid="{27020135-4E8A-4EC4-9972-C3D8D67A5A58}"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5">
    <mergeCell ref="A9:N9"/>
    <mergeCell ref="A12:N12"/>
    <mergeCell ref="A27:N27"/>
    <mergeCell ref="A38:N38"/>
    <mergeCell ref="A25:N25"/>
  </mergeCells>
  <phoneticPr fontId="0" type="noConversion"/>
  <printOptions horizontalCentered="1"/>
  <pageMargins left="0.39370078740157483" right="0.39370078740157483" top="0.39370078740157483" bottom="0.39370078740157483" header="0.39370078740157483" footer="0.39370078740157483"/>
  <pageSetup paperSize="9" orientation="landscape" r:id="rId16"/>
  <headerFooter alignWithMargins="0">
    <oddFooter>&amp;L&amp;8Cooperativas Agro-alimentarias de España&amp;R&amp;9Madrid, 20 de Julio de 2013</oddFooter>
  </headerFooter>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9:P38"/>
  <sheetViews>
    <sheetView topLeftCell="B7" zoomScaleNormal="100" workbookViewId="0">
      <selection activeCell="R29" sqref="R29"/>
    </sheetView>
  </sheetViews>
  <sheetFormatPr baseColWidth="10" defaultColWidth="11.453125" defaultRowHeight="10" x14ac:dyDescent="0.2"/>
  <cols>
    <col min="1" max="1" width="12.54296875" style="1" customWidth="1"/>
    <col min="2" max="2" width="7.453125" style="1" bestFit="1" customWidth="1"/>
    <col min="3" max="3" width="7.453125" style="8" customWidth="1"/>
    <col min="4" max="4" width="7.453125" style="2" customWidth="1"/>
    <col min="5" max="12" width="7.453125" style="1" customWidth="1"/>
    <col min="13" max="13" width="8.453125" style="1" customWidth="1"/>
    <col min="14" max="14" width="7.54296875" style="1" bestFit="1" customWidth="1"/>
    <col min="15" max="16384" width="11.453125" style="1"/>
  </cols>
  <sheetData>
    <row r="9" spans="1:14" ht="18" customHeight="1" x14ac:dyDescent="0.4">
      <c r="A9" s="151" t="s">
        <v>28</v>
      </c>
      <c r="B9" s="152"/>
      <c r="C9" s="152"/>
      <c r="D9" s="152"/>
      <c r="E9" s="152"/>
      <c r="F9" s="152"/>
      <c r="G9" s="152"/>
      <c r="H9" s="152"/>
      <c r="I9" s="152"/>
      <c r="J9" s="152"/>
      <c r="K9" s="152"/>
      <c r="L9" s="152"/>
      <c r="M9" s="152"/>
      <c r="N9" s="153"/>
    </row>
    <row r="12" spans="1:14" s="3" customFormat="1" ht="10.5" x14ac:dyDescent="0.25">
      <c r="A12" s="134" t="s">
        <v>0</v>
      </c>
      <c r="B12" s="135"/>
      <c r="C12" s="135"/>
      <c r="D12" s="135"/>
      <c r="E12" s="135"/>
      <c r="F12" s="135"/>
      <c r="G12" s="135"/>
      <c r="H12" s="135"/>
      <c r="I12" s="135"/>
      <c r="J12" s="135"/>
      <c r="K12" s="135"/>
      <c r="L12" s="135"/>
      <c r="M12" s="135"/>
      <c r="N12" s="136"/>
    </row>
    <row r="13" spans="1:14" s="3" customFormat="1" ht="10.5" x14ac:dyDescent="0.25">
      <c r="A13" s="11" t="s">
        <v>1</v>
      </c>
      <c r="B13" s="10">
        <v>2014</v>
      </c>
      <c r="C13" s="10">
        <v>2015</v>
      </c>
      <c r="D13" s="10">
        <v>2016</v>
      </c>
      <c r="E13" s="10">
        <v>2017</v>
      </c>
      <c r="F13" s="10">
        <v>2018</v>
      </c>
      <c r="G13" s="10">
        <v>2019</v>
      </c>
      <c r="H13" s="10">
        <v>2020</v>
      </c>
      <c r="I13" s="10">
        <v>2021</v>
      </c>
      <c r="J13" s="10">
        <v>2022</v>
      </c>
      <c r="K13" s="10">
        <v>2023</v>
      </c>
      <c r="L13" s="10">
        <v>2024</v>
      </c>
      <c r="M13" s="71" t="s">
        <v>63</v>
      </c>
      <c r="N13" s="68" t="s">
        <v>17</v>
      </c>
    </row>
    <row r="14" spans="1:14" x14ac:dyDescent="0.2">
      <c r="A14" s="12" t="s">
        <v>3</v>
      </c>
      <c r="B14" s="30">
        <v>750</v>
      </c>
      <c r="C14" s="30">
        <v>500</v>
      </c>
      <c r="D14" s="30">
        <v>672</v>
      </c>
      <c r="E14" s="30">
        <v>700</v>
      </c>
      <c r="F14" s="30">
        <v>640</v>
      </c>
      <c r="G14" s="30">
        <v>500</v>
      </c>
      <c r="H14" s="30">
        <v>550</v>
      </c>
      <c r="I14" s="30">
        <v>400</v>
      </c>
      <c r="J14" s="30">
        <v>340</v>
      </c>
      <c r="K14" s="30">
        <v>355</v>
      </c>
      <c r="L14" s="30">
        <v>265</v>
      </c>
      <c r="M14" s="57">
        <v>190</v>
      </c>
      <c r="N14" s="59">
        <f>(M14-L14)/L14</f>
        <v>-0.28301886792452829</v>
      </c>
    </row>
    <row r="15" spans="1:14" x14ac:dyDescent="0.2">
      <c r="A15" s="12" t="s">
        <v>34</v>
      </c>
      <c r="B15" s="30"/>
      <c r="C15" s="30"/>
      <c r="D15" s="30"/>
      <c r="E15" s="30"/>
      <c r="F15" s="30"/>
      <c r="G15" s="30"/>
      <c r="H15" s="30"/>
      <c r="I15" s="30"/>
      <c r="J15" s="30"/>
      <c r="K15" s="30"/>
      <c r="L15" s="30"/>
      <c r="M15" s="57"/>
      <c r="N15" s="13"/>
    </row>
    <row r="16" spans="1:14" x14ac:dyDescent="0.2">
      <c r="A16" s="12" t="s">
        <v>2</v>
      </c>
      <c r="B16" s="30"/>
      <c r="C16" s="30"/>
      <c r="D16" s="30"/>
      <c r="E16" s="30"/>
      <c r="F16" s="30"/>
      <c r="G16" s="30"/>
      <c r="H16" s="30"/>
      <c r="I16" s="30"/>
      <c r="J16" s="30"/>
      <c r="K16" s="30"/>
      <c r="L16" s="30"/>
      <c r="M16" s="57"/>
      <c r="N16" s="13"/>
    </row>
    <row r="17" spans="1:16" x14ac:dyDescent="0.2">
      <c r="A17" s="12" t="s">
        <v>4</v>
      </c>
      <c r="B17" s="30">
        <v>350</v>
      </c>
      <c r="C17" s="30">
        <v>280</v>
      </c>
      <c r="D17" s="30">
        <v>252</v>
      </c>
      <c r="E17" s="30">
        <v>300</v>
      </c>
      <c r="F17" s="30">
        <v>270</v>
      </c>
      <c r="G17" s="30">
        <v>300</v>
      </c>
      <c r="H17" s="30">
        <v>300</v>
      </c>
      <c r="I17" s="30">
        <v>350</v>
      </c>
      <c r="J17" s="30">
        <v>270</v>
      </c>
      <c r="K17" s="30">
        <v>275</v>
      </c>
      <c r="L17" s="30">
        <v>190</v>
      </c>
      <c r="M17" s="57">
        <v>135</v>
      </c>
      <c r="N17" s="59">
        <f>(M17-L17)/L17</f>
        <v>-0.28947368421052633</v>
      </c>
    </row>
    <row r="18" spans="1:16" x14ac:dyDescent="0.2">
      <c r="A18" s="12" t="s">
        <v>5</v>
      </c>
      <c r="B18" s="30"/>
      <c r="C18" s="30"/>
      <c r="D18" s="30"/>
      <c r="E18" s="30"/>
      <c r="F18" s="30"/>
      <c r="G18" s="30"/>
      <c r="H18" s="30"/>
      <c r="I18" s="30"/>
      <c r="J18" s="30"/>
      <c r="K18" s="30"/>
      <c r="L18" s="30"/>
      <c r="M18" s="57"/>
      <c r="N18" s="13"/>
    </row>
    <row r="19" spans="1:16" x14ac:dyDescent="0.2">
      <c r="A19" s="12" t="s">
        <v>52</v>
      </c>
      <c r="B19" s="30"/>
      <c r="C19" s="30"/>
      <c r="D19" s="30"/>
      <c r="E19" s="30"/>
      <c r="F19" s="30"/>
      <c r="G19" s="30"/>
      <c r="H19" s="30"/>
      <c r="I19" s="30"/>
      <c r="J19" s="30"/>
      <c r="K19" s="30"/>
      <c r="L19" s="30"/>
      <c r="M19" s="57"/>
      <c r="N19" s="13"/>
    </row>
    <row r="20" spans="1:16" x14ac:dyDescent="0.2">
      <c r="A20" s="12" t="s">
        <v>53</v>
      </c>
      <c r="B20" s="30"/>
      <c r="C20" s="30"/>
      <c r="D20" s="30"/>
      <c r="E20" s="30"/>
      <c r="F20" s="30"/>
      <c r="G20" s="30"/>
      <c r="H20" s="30"/>
      <c r="I20" s="30"/>
      <c r="J20" s="30"/>
      <c r="K20" s="30"/>
      <c r="L20" s="30"/>
      <c r="M20" s="57"/>
      <c r="N20" s="13"/>
    </row>
    <row r="21" spans="1:16" x14ac:dyDescent="0.2">
      <c r="A21" s="12" t="s">
        <v>6</v>
      </c>
      <c r="B21" s="30">
        <v>1100</v>
      </c>
      <c r="C21" s="30">
        <v>660</v>
      </c>
      <c r="D21" s="30">
        <v>1036</v>
      </c>
      <c r="E21" s="30">
        <v>1100</v>
      </c>
      <c r="F21" s="30">
        <v>990</v>
      </c>
      <c r="G21" s="30">
        <v>800</v>
      </c>
      <c r="H21" s="30">
        <v>800</v>
      </c>
      <c r="I21" s="30">
        <v>750</v>
      </c>
      <c r="J21" s="30">
        <v>600</v>
      </c>
      <c r="K21" s="30">
        <v>620</v>
      </c>
      <c r="L21" s="30">
        <v>755</v>
      </c>
      <c r="M21" s="57">
        <v>460</v>
      </c>
      <c r="N21" s="59">
        <f>(M21-L21)/L21</f>
        <v>-0.39072847682119205</v>
      </c>
    </row>
    <row r="22" spans="1:16" x14ac:dyDescent="0.2">
      <c r="A22" s="12" t="s">
        <v>7</v>
      </c>
      <c r="B22" s="30"/>
      <c r="C22" s="30"/>
      <c r="D22" s="30"/>
      <c r="E22" s="30"/>
      <c r="F22" s="30"/>
      <c r="G22" s="30"/>
      <c r="H22" s="115"/>
      <c r="I22" s="115"/>
      <c r="J22" s="115"/>
      <c r="K22" s="115"/>
      <c r="L22" s="115"/>
      <c r="M22" s="57"/>
      <c r="N22" s="13"/>
    </row>
    <row r="23" spans="1:16" s="3" customFormat="1" ht="10.5" x14ac:dyDescent="0.25">
      <c r="A23" s="11" t="s">
        <v>8</v>
      </c>
      <c r="B23" s="31">
        <f t="shared" ref="B23:H23" si="0">SUM(B14:B22)</f>
        <v>2200</v>
      </c>
      <c r="C23" s="31">
        <f t="shared" si="0"/>
        <v>1440</v>
      </c>
      <c r="D23" s="31">
        <f t="shared" si="0"/>
        <v>1960</v>
      </c>
      <c r="E23" s="31">
        <f t="shared" si="0"/>
        <v>2100</v>
      </c>
      <c r="F23" s="31">
        <f t="shared" si="0"/>
        <v>1900</v>
      </c>
      <c r="G23" s="31">
        <f t="shared" si="0"/>
        <v>1600</v>
      </c>
      <c r="H23" s="31">
        <f t="shared" si="0"/>
        <v>1650</v>
      </c>
      <c r="I23" s="31">
        <f>SUM(I14:I22)</f>
        <v>1500</v>
      </c>
      <c r="J23" s="31">
        <f>SUM(J14:J22)</f>
        <v>1210</v>
      </c>
      <c r="K23" s="31">
        <f>SUM(K14:K22)</f>
        <v>1250</v>
      </c>
      <c r="L23" s="31">
        <f>SUM(L14:L22)</f>
        <v>1210</v>
      </c>
      <c r="M23" s="58">
        <f>SUM(M14:M22)</f>
        <v>785</v>
      </c>
      <c r="N23" s="109">
        <f>(M23-L23)/L23</f>
        <v>-0.3512396694214876</v>
      </c>
      <c r="O23" s="1"/>
      <c r="P23" s="1"/>
    </row>
    <row r="24" spans="1:16" s="3" customFormat="1" ht="10.5" x14ac:dyDescent="0.25">
      <c r="B24" s="15"/>
      <c r="C24" s="15"/>
      <c r="D24" s="15"/>
      <c r="E24" s="16"/>
      <c r="F24" s="16"/>
      <c r="G24" s="16"/>
      <c r="H24" s="16"/>
      <c r="I24" s="17"/>
      <c r="J24" s="17"/>
      <c r="K24" s="17"/>
      <c r="L24" s="17"/>
      <c r="M24" s="17"/>
      <c r="N24" s="9"/>
      <c r="O24" s="1"/>
      <c r="P24" s="1"/>
    </row>
    <row r="25" spans="1:16" s="3" customFormat="1" ht="23.25" customHeight="1" x14ac:dyDescent="0.25">
      <c r="A25" s="154" t="s">
        <v>60</v>
      </c>
      <c r="B25" s="154"/>
      <c r="C25" s="154"/>
      <c r="D25" s="154"/>
      <c r="E25" s="154"/>
      <c r="F25" s="154"/>
      <c r="G25" s="154"/>
      <c r="H25" s="154"/>
      <c r="I25" s="154"/>
      <c r="J25" s="154"/>
      <c r="K25" s="154"/>
      <c r="L25" s="154"/>
      <c r="M25" s="154"/>
      <c r="N25" s="154"/>
    </row>
    <row r="26" spans="1:16" s="3" customFormat="1" ht="10.5" x14ac:dyDescent="0.25">
      <c r="B26" s="15"/>
      <c r="C26" s="15"/>
      <c r="D26" s="15"/>
      <c r="E26" s="16"/>
      <c r="F26" s="16"/>
      <c r="G26" s="16"/>
      <c r="H26" s="16"/>
      <c r="I26" s="17"/>
      <c r="J26" s="17"/>
      <c r="K26" s="17"/>
      <c r="L26" s="17"/>
      <c r="M26" s="17"/>
      <c r="N26" s="9"/>
    </row>
    <row r="27" spans="1:16" s="3" customFormat="1" ht="10.5" x14ac:dyDescent="0.25">
      <c r="A27" s="123" t="s">
        <v>9</v>
      </c>
      <c r="B27" s="124"/>
      <c r="C27" s="124"/>
      <c r="D27" s="124"/>
      <c r="E27" s="124"/>
      <c r="F27" s="124"/>
      <c r="G27" s="124"/>
      <c r="H27" s="124"/>
      <c r="I27" s="124"/>
      <c r="J27" s="124"/>
      <c r="K27" s="124"/>
      <c r="L27" s="124"/>
      <c r="M27" s="124"/>
      <c r="N27" s="125"/>
    </row>
    <row r="28" spans="1:16" s="3" customFormat="1" ht="10.5" x14ac:dyDescent="0.25">
      <c r="A28" s="11" t="s">
        <v>1</v>
      </c>
      <c r="B28" s="10">
        <v>2014</v>
      </c>
      <c r="C28" s="10">
        <v>2015</v>
      </c>
      <c r="D28" s="10">
        <v>2016</v>
      </c>
      <c r="E28" s="10">
        <v>2017</v>
      </c>
      <c r="F28" s="10">
        <v>2018</v>
      </c>
      <c r="G28" s="10">
        <v>2019</v>
      </c>
      <c r="H28" s="10">
        <v>2020</v>
      </c>
      <c r="I28" s="10">
        <v>2021</v>
      </c>
      <c r="J28" s="10">
        <v>2022</v>
      </c>
      <c r="K28" s="10">
        <v>2023</v>
      </c>
      <c r="L28" s="10">
        <v>2024</v>
      </c>
      <c r="M28" s="71" t="s">
        <v>63</v>
      </c>
      <c r="N28" s="68" t="s">
        <v>17</v>
      </c>
    </row>
    <row r="29" spans="1:16" x14ac:dyDescent="0.2">
      <c r="A29" s="12" t="s">
        <v>10</v>
      </c>
      <c r="B29" s="30">
        <v>1800</v>
      </c>
      <c r="C29" s="30">
        <v>1100</v>
      </c>
      <c r="D29" s="30">
        <v>4211</v>
      </c>
      <c r="E29" s="30">
        <v>5000</v>
      </c>
      <c r="F29" s="30">
        <v>3250</v>
      </c>
      <c r="G29" s="30">
        <v>4875</v>
      </c>
      <c r="H29" s="30">
        <v>3900</v>
      </c>
      <c r="I29" s="30">
        <v>3650</v>
      </c>
      <c r="J29" s="30">
        <v>3160</v>
      </c>
      <c r="K29" s="30">
        <v>3635</v>
      </c>
      <c r="L29" s="30">
        <v>2950</v>
      </c>
      <c r="M29" s="57">
        <v>1900</v>
      </c>
      <c r="N29" s="59">
        <f>(M29-L29)/L29</f>
        <v>-0.3559322033898305</v>
      </c>
    </row>
    <row r="30" spans="1:16" x14ac:dyDescent="0.2">
      <c r="A30" s="12" t="s">
        <v>11</v>
      </c>
      <c r="B30" s="95"/>
      <c r="C30" s="95"/>
      <c r="D30" s="95"/>
      <c r="E30" s="95"/>
      <c r="F30" s="95"/>
      <c r="G30" s="95"/>
      <c r="H30" s="95"/>
      <c r="I30" s="95"/>
      <c r="J30" s="95"/>
      <c r="K30" s="95"/>
      <c r="L30" s="95"/>
      <c r="M30" s="74"/>
      <c r="N30" s="13"/>
    </row>
    <row r="31" spans="1:16" x14ac:dyDescent="0.2">
      <c r="A31" s="12" t="s">
        <v>12</v>
      </c>
      <c r="B31" s="30">
        <v>19850</v>
      </c>
      <c r="C31" s="30">
        <v>24800</v>
      </c>
      <c r="D31" s="30">
        <v>20922</v>
      </c>
      <c r="E31" s="30">
        <v>25000</v>
      </c>
      <c r="F31" s="30">
        <v>14000</v>
      </c>
      <c r="G31" s="30">
        <v>21000</v>
      </c>
      <c r="H31" s="30">
        <v>16910</v>
      </c>
      <c r="I31" s="30">
        <v>16100</v>
      </c>
      <c r="J31" s="30">
        <v>13935</v>
      </c>
      <c r="K31" s="30">
        <v>17190</v>
      </c>
      <c r="L31" s="30">
        <v>19250</v>
      </c>
      <c r="M31" s="57">
        <v>11220</v>
      </c>
      <c r="N31" s="59">
        <f>(M31-L31)/L31</f>
        <v>-0.41714285714285715</v>
      </c>
    </row>
    <row r="32" spans="1:16" x14ac:dyDescent="0.2">
      <c r="A32" s="12" t="s">
        <v>13</v>
      </c>
      <c r="B32" s="95"/>
      <c r="C32" s="95"/>
      <c r="D32" s="95"/>
      <c r="E32" s="95"/>
      <c r="F32" s="95"/>
      <c r="G32" s="95"/>
      <c r="H32" s="95"/>
      <c r="I32" s="95"/>
      <c r="J32" s="95"/>
      <c r="K32" s="95"/>
      <c r="L32" s="95"/>
      <c r="M32" s="74"/>
      <c r="N32" s="13"/>
    </row>
    <row r="33" spans="1:14" x14ac:dyDescent="0.2">
      <c r="A33" s="12" t="s">
        <v>14</v>
      </c>
      <c r="B33" s="95"/>
      <c r="C33" s="95"/>
      <c r="D33" s="95"/>
      <c r="E33" s="95"/>
      <c r="F33" s="95"/>
      <c r="G33" s="95"/>
      <c r="H33" s="95"/>
      <c r="I33" s="95"/>
      <c r="J33" s="95"/>
      <c r="K33" s="95"/>
      <c r="L33" s="95"/>
      <c r="M33" s="74"/>
      <c r="N33" s="13"/>
    </row>
    <row r="34" spans="1:14" x14ac:dyDescent="0.2">
      <c r="A34" s="12" t="s">
        <v>15</v>
      </c>
      <c r="B34" s="95"/>
      <c r="C34" s="95"/>
      <c r="D34" s="95"/>
      <c r="E34" s="95"/>
      <c r="F34" s="95"/>
      <c r="G34" s="95"/>
      <c r="H34" s="95"/>
      <c r="I34" s="95"/>
      <c r="J34" s="95"/>
      <c r="K34" s="95"/>
      <c r="L34" s="95"/>
      <c r="M34" s="74"/>
      <c r="N34" s="13"/>
    </row>
    <row r="35" spans="1:14" x14ac:dyDescent="0.2">
      <c r="A35" s="12" t="s">
        <v>16</v>
      </c>
      <c r="B35" s="30">
        <v>2400</v>
      </c>
      <c r="C35" s="30">
        <v>2000</v>
      </c>
      <c r="D35" s="30">
        <v>89</v>
      </c>
      <c r="E35" s="30">
        <v>200</v>
      </c>
      <c r="F35" s="30">
        <v>38</v>
      </c>
      <c r="G35" s="30">
        <v>50</v>
      </c>
      <c r="H35" s="30">
        <v>40</v>
      </c>
      <c r="I35" s="30">
        <v>40</v>
      </c>
      <c r="J35" s="30">
        <v>45</v>
      </c>
      <c r="K35" s="30">
        <v>55</v>
      </c>
      <c r="L35" s="30">
        <v>50</v>
      </c>
      <c r="M35" s="57">
        <v>35</v>
      </c>
      <c r="N35" s="59">
        <f>(M35-L35)/L35</f>
        <v>-0.3</v>
      </c>
    </row>
    <row r="36" spans="1:14" s="3" customFormat="1" ht="10.5" x14ac:dyDescent="0.25">
      <c r="A36" s="11" t="s">
        <v>8</v>
      </c>
      <c r="B36" s="31">
        <f t="shared" ref="B36:F36" si="1">SUM(B29:B35)</f>
        <v>24050</v>
      </c>
      <c r="C36" s="31">
        <f t="shared" si="1"/>
        <v>27900</v>
      </c>
      <c r="D36" s="31">
        <f t="shared" si="1"/>
        <v>25222</v>
      </c>
      <c r="E36" s="31">
        <f t="shared" si="1"/>
        <v>30200</v>
      </c>
      <c r="F36" s="31">
        <f t="shared" si="1"/>
        <v>17288</v>
      </c>
      <c r="G36" s="31">
        <v>25925</v>
      </c>
      <c r="H36" s="31">
        <f t="shared" ref="H36:M36" si="2">SUM(H29:H35)</f>
        <v>20850</v>
      </c>
      <c r="I36" s="31">
        <f t="shared" si="2"/>
        <v>19790</v>
      </c>
      <c r="J36" s="31">
        <f t="shared" si="2"/>
        <v>17140</v>
      </c>
      <c r="K36" s="31">
        <f t="shared" si="2"/>
        <v>20880</v>
      </c>
      <c r="L36" s="31">
        <f t="shared" si="2"/>
        <v>22250</v>
      </c>
      <c r="M36" s="58">
        <f t="shared" si="2"/>
        <v>13155</v>
      </c>
      <c r="N36" s="109">
        <f>(M36-L36)/L36</f>
        <v>-0.40876404494382024</v>
      </c>
    </row>
    <row r="38" spans="1:14" ht="96.5" customHeight="1" x14ac:dyDescent="0.2">
      <c r="A38" s="156" t="s">
        <v>75</v>
      </c>
      <c r="B38" s="156"/>
      <c r="C38" s="156"/>
      <c r="D38" s="156"/>
      <c r="E38" s="156"/>
      <c r="F38" s="156"/>
      <c r="G38" s="156"/>
      <c r="H38" s="156"/>
      <c r="I38" s="156"/>
      <c r="J38" s="156"/>
      <c r="K38" s="156"/>
      <c r="L38" s="156"/>
      <c r="M38" s="156"/>
      <c r="N38" s="156"/>
    </row>
  </sheetData>
  <customSheetViews>
    <customSheetView guid="{27020135-4E8A-4EC4-9972-C3D8D67A5A58}"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showRuler="0" topLeftCell="A16">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5">
    <mergeCell ref="A9:N9"/>
    <mergeCell ref="A12:N12"/>
    <mergeCell ref="A27:N27"/>
    <mergeCell ref="A25:N25"/>
    <mergeCell ref="A38:N38"/>
  </mergeCells>
  <phoneticPr fontId="0" type="noConversion"/>
  <printOptions horizontalCentered="1"/>
  <pageMargins left="0.39370078740157483" right="0.39370078740157483" top="0.39370078740157483" bottom="0.39370078740157483" header="0.39370078740157483" footer="0.39370078740157483"/>
  <pageSetup paperSize="9" orientation="landscape" r:id="rId16"/>
  <headerFooter alignWithMargins="0">
    <oddFooter>&amp;L&amp;8Cooperativas Agro-alimentarias de España&amp;R&amp;9Madrid, 20 de Julio de 2013</oddFooter>
  </headerFooter>
  <drawing r:id="rId1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7:U38"/>
  <sheetViews>
    <sheetView topLeftCell="E4" zoomScaleNormal="100" workbookViewId="0">
      <selection activeCell="N23" sqref="N23"/>
    </sheetView>
  </sheetViews>
  <sheetFormatPr baseColWidth="10" defaultColWidth="11.453125" defaultRowHeight="10" x14ac:dyDescent="0.2"/>
  <cols>
    <col min="1" max="1" width="12.54296875" style="1" customWidth="1"/>
    <col min="2" max="2" width="8.1796875" style="1" customWidth="1"/>
    <col min="3" max="3" width="8.54296875" style="4" customWidth="1"/>
    <col min="4" max="4" width="7.453125" style="2" customWidth="1"/>
    <col min="5" max="12" width="7.453125" style="1" customWidth="1"/>
    <col min="13" max="13" width="8.54296875" style="1" customWidth="1"/>
    <col min="14" max="14" width="7.54296875" style="1" bestFit="1" customWidth="1"/>
    <col min="15" max="16384" width="11.453125" style="1"/>
  </cols>
  <sheetData>
    <row r="7" spans="1:21" x14ac:dyDescent="0.2">
      <c r="C7" s="1"/>
      <c r="D7" s="1"/>
    </row>
    <row r="8" spans="1:21" ht="11.25" customHeight="1" x14ac:dyDescent="0.4">
      <c r="A8" s="32"/>
      <c r="B8" s="32"/>
      <c r="C8" s="32"/>
      <c r="D8" s="32"/>
      <c r="E8" s="32"/>
      <c r="F8" s="32"/>
      <c r="G8" s="32"/>
      <c r="H8" s="32"/>
      <c r="I8" s="32"/>
      <c r="J8" s="32"/>
      <c r="K8" s="32"/>
      <c r="L8" s="32"/>
      <c r="M8" s="32"/>
    </row>
    <row r="9" spans="1:21" ht="18" customHeight="1" x14ac:dyDescent="0.4">
      <c r="A9" s="151" t="s">
        <v>32</v>
      </c>
      <c r="B9" s="152"/>
      <c r="C9" s="152"/>
      <c r="D9" s="152"/>
      <c r="E9" s="152"/>
      <c r="F9" s="152"/>
      <c r="G9" s="152"/>
      <c r="H9" s="152"/>
      <c r="I9" s="152"/>
      <c r="J9" s="152"/>
      <c r="K9" s="152"/>
      <c r="L9" s="152"/>
      <c r="M9" s="152"/>
      <c r="N9" s="153"/>
    </row>
    <row r="10" spans="1:21" x14ac:dyDescent="0.2">
      <c r="C10" s="1"/>
      <c r="D10" s="1"/>
      <c r="Q10" s="4"/>
      <c r="R10" s="2"/>
    </row>
    <row r="11" spans="1:21" ht="10.5" x14ac:dyDescent="0.25">
      <c r="C11" s="1"/>
      <c r="D11" s="1"/>
      <c r="Q11" s="3"/>
      <c r="R11" s="2"/>
    </row>
    <row r="12" spans="1:21" s="3" customFormat="1" ht="10.5" x14ac:dyDescent="0.25">
      <c r="A12" s="134" t="s">
        <v>0</v>
      </c>
      <c r="B12" s="135"/>
      <c r="C12" s="135"/>
      <c r="D12" s="135"/>
      <c r="E12" s="135"/>
      <c r="F12" s="135"/>
      <c r="G12" s="135"/>
      <c r="H12" s="135"/>
      <c r="I12" s="135"/>
      <c r="J12" s="135"/>
      <c r="K12" s="135"/>
      <c r="L12" s="135"/>
      <c r="M12" s="135"/>
      <c r="N12" s="136"/>
      <c r="Q12" s="2"/>
    </row>
    <row r="13" spans="1:21" s="3" customFormat="1" ht="10.5" x14ac:dyDescent="0.25">
      <c r="A13" s="11" t="s">
        <v>1</v>
      </c>
      <c r="B13" s="10">
        <v>2014</v>
      </c>
      <c r="C13" s="10">
        <v>2015</v>
      </c>
      <c r="D13" s="10">
        <v>2016</v>
      </c>
      <c r="E13" s="10">
        <v>2017</v>
      </c>
      <c r="F13" s="10">
        <v>2018</v>
      </c>
      <c r="G13" s="10">
        <v>2019</v>
      </c>
      <c r="H13" s="10">
        <v>2020</v>
      </c>
      <c r="I13" s="10">
        <v>2021</v>
      </c>
      <c r="J13" s="10">
        <v>2022</v>
      </c>
      <c r="K13" s="10">
        <v>2023</v>
      </c>
      <c r="L13" s="10">
        <v>2024</v>
      </c>
      <c r="M13" s="71" t="s">
        <v>63</v>
      </c>
      <c r="N13" s="72" t="s">
        <v>17</v>
      </c>
      <c r="Q13" s="2"/>
    </row>
    <row r="14" spans="1:21" x14ac:dyDescent="0.2">
      <c r="A14" s="12" t="s">
        <v>3</v>
      </c>
      <c r="B14" s="87">
        <v>29500</v>
      </c>
      <c r="C14" s="87">
        <v>26347</v>
      </c>
      <c r="D14" s="87">
        <v>26100</v>
      </c>
      <c r="E14" s="87">
        <v>29402</v>
      </c>
      <c r="F14" s="87">
        <v>28156</v>
      </c>
      <c r="G14" s="87">
        <v>29296</v>
      </c>
      <c r="H14" s="87">
        <v>30000</v>
      </c>
      <c r="I14" s="87">
        <v>30700</v>
      </c>
      <c r="J14" s="87">
        <v>31199</v>
      </c>
      <c r="K14" s="87">
        <v>32557</v>
      </c>
      <c r="L14" s="87">
        <v>29609.110478926923</v>
      </c>
      <c r="M14" s="87">
        <v>35101.091361135048</v>
      </c>
      <c r="N14" s="112">
        <f>(M14-L14)/L14</f>
        <v>0.18548280557488608</v>
      </c>
      <c r="O14" s="106">
        <f>M14/M$23</f>
        <v>0.53659086388649468</v>
      </c>
      <c r="P14" s="23">
        <f>O14*P$23</f>
        <v>35101.091361135048</v>
      </c>
      <c r="Q14" s="23"/>
      <c r="R14" s="23">
        <f>Q14+M14</f>
        <v>35101.091361135048</v>
      </c>
      <c r="S14" s="2"/>
      <c r="T14" s="23"/>
      <c r="U14" s="23"/>
    </row>
    <row r="15" spans="1:21" x14ac:dyDescent="0.2">
      <c r="A15" s="12" t="s">
        <v>34</v>
      </c>
      <c r="B15" s="87">
        <v>4650</v>
      </c>
      <c r="C15" s="87">
        <v>5100</v>
      </c>
      <c r="D15" s="87">
        <v>4600</v>
      </c>
      <c r="E15" s="87">
        <v>5050</v>
      </c>
      <c r="F15" s="87">
        <v>4850</v>
      </c>
      <c r="G15" s="87">
        <v>5050</v>
      </c>
      <c r="H15" s="87">
        <v>5021</v>
      </c>
      <c r="I15" s="87">
        <v>5180</v>
      </c>
      <c r="J15" s="87">
        <v>4614.6046208916368</v>
      </c>
      <c r="K15" s="87">
        <v>5395</v>
      </c>
      <c r="L15" s="87">
        <v>4825.3748204201802</v>
      </c>
      <c r="M15" s="87">
        <v>4461.0401776834851</v>
      </c>
      <c r="N15" s="59">
        <f t="shared" ref="N15:N22" si="0">(M15-L15)/L15</f>
        <v>-7.5503905146371578E-2</v>
      </c>
      <c r="O15" s="106">
        <f t="shared" ref="O15:O23" si="1">M15/M$23</f>
        <v>6.8195982231651547E-2</v>
      </c>
      <c r="P15" s="23">
        <f t="shared" ref="P15:P22" si="2">O15*P$23</f>
        <v>4461.040177683486</v>
      </c>
      <c r="Q15" s="23"/>
      <c r="R15" s="23">
        <f t="shared" ref="R15:R22" si="3">Q15+M15</f>
        <v>4461.0401776834851</v>
      </c>
      <c r="S15" s="2"/>
      <c r="T15" s="23"/>
    </row>
    <row r="16" spans="1:21" x14ac:dyDescent="0.2">
      <c r="A16" s="12" t="s">
        <v>2</v>
      </c>
      <c r="B16" s="87">
        <v>1400</v>
      </c>
      <c r="C16" s="87">
        <v>1258</v>
      </c>
      <c r="D16" s="87">
        <v>1100</v>
      </c>
      <c r="E16" s="87">
        <v>1507</v>
      </c>
      <c r="F16" s="87">
        <v>1100</v>
      </c>
      <c r="G16" s="87">
        <v>1078</v>
      </c>
      <c r="H16" s="87">
        <v>1045</v>
      </c>
      <c r="I16" s="87">
        <v>1142</v>
      </c>
      <c r="J16" s="87">
        <v>1006</v>
      </c>
      <c r="K16" s="87">
        <v>1217</v>
      </c>
      <c r="L16" s="87">
        <v>1135.9076853050367</v>
      </c>
      <c r="M16" s="87">
        <v>1213.4931379698999</v>
      </c>
      <c r="N16" s="112">
        <f t="shared" si="0"/>
        <v>6.830260387227538E-2</v>
      </c>
      <c r="O16" s="106">
        <f t="shared" si="1"/>
        <v>1.8550686203010012E-2</v>
      </c>
      <c r="P16" s="23">
        <f t="shared" si="2"/>
        <v>1213.4931379698999</v>
      </c>
      <c r="Q16" s="23"/>
      <c r="R16" s="23">
        <f t="shared" si="3"/>
        <v>1213.4931379698999</v>
      </c>
      <c r="S16" s="2"/>
      <c r="T16" s="23"/>
    </row>
    <row r="17" spans="1:20" x14ac:dyDescent="0.2">
      <c r="A17" s="12" t="s">
        <v>4</v>
      </c>
      <c r="B17" s="87">
        <v>14500</v>
      </c>
      <c r="C17" s="87">
        <v>13450</v>
      </c>
      <c r="D17" s="87">
        <v>13600</v>
      </c>
      <c r="E17" s="87">
        <v>16125</v>
      </c>
      <c r="F17" s="87">
        <v>15753</v>
      </c>
      <c r="G17" s="87">
        <v>16314</v>
      </c>
      <c r="H17" s="87">
        <v>16450</v>
      </c>
      <c r="I17" s="87">
        <v>17146</v>
      </c>
      <c r="J17" s="87">
        <v>15133</v>
      </c>
      <c r="K17" s="87">
        <v>18163</v>
      </c>
      <c r="L17" s="87">
        <v>16591.234911739182</v>
      </c>
      <c r="M17" s="87">
        <v>19459.260226745344</v>
      </c>
      <c r="N17" s="112">
        <f t="shared" si="0"/>
        <v>0.17286388447052131</v>
      </c>
      <c r="O17" s="106">
        <f t="shared" si="1"/>
        <v>0.29747397732546582</v>
      </c>
      <c r="P17" s="23">
        <f t="shared" si="2"/>
        <v>19459.260226745348</v>
      </c>
      <c r="Q17" s="23"/>
      <c r="R17" s="23">
        <f t="shared" si="3"/>
        <v>19459.260226745344</v>
      </c>
      <c r="S17" s="2"/>
      <c r="T17" s="23"/>
    </row>
    <row r="18" spans="1:20" x14ac:dyDescent="0.2">
      <c r="A18" s="12" t="s">
        <v>5</v>
      </c>
      <c r="B18" s="87">
        <v>1800</v>
      </c>
      <c r="C18" s="87">
        <v>1550</v>
      </c>
      <c r="D18" s="87">
        <v>1600</v>
      </c>
      <c r="E18" s="87">
        <v>1900</v>
      </c>
      <c r="F18" s="87">
        <v>1789</v>
      </c>
      <c r="G18" s="87">
        <v>1822</v>
      </c>
      <c r="H18" s="87">
        <v>1883</v>
      </c>
      <c r="I18" s="87">
        <v>1927</v>
      </c>
      <c r="J18" s="87">
        <v>1475</v>
      </c>
      <c r="K18" s="87">
        <v>1959</v>
      </c>
      <c r="L18" s="87">
        <v>1701.0197288878139</v>
      </c>
      <c r="M18" s="87">
        <v>1817.2038056089636</v>
      </c>
      <c r="N18" s="112">
        <f t="shared" si="0"/>
        <v>6.8302603872275436E-2</v>
      </c>
      <c r="O18" s="106">
        <f t="shared" si="1"/>
        <v>2.7779619439103627E-2</v>
      </c>
      <c r="P18" s="23">
        <f t="shared" si="2"/>
        <v>1817.2038056089636</v>
      </c>
      <c r="Q18" s="23"/>
      <c r="R18" s="23">
        <f t="shared" si="3"/>
        <v>1817.2038056089636</v>
      </c>
      <c r="S18" s="2"/>
      <c r="T18" s="23"/>
    </row>
    <row r="19" spans="1:20" x14ac:dyDescent="0.2">
      <c r="A19" s="12" t="s">
        <v>52</v>
      </c>
      <c r="B19" s="87">
        <v>861.1</v>
      </c>
      <c r="C19" s="87">
        <v>348</v>
      </c>
      <c r="D19" s="87">
        <v>400</v>
      </c>
      <c r="E19" s="87">
        <v>750</v>
      </c>
      <c r="F19" s="87">
        <v>660</v>
      </c>
      <c r="G19" s="87">
        <v>720</v>
      </c>
      <c r="H19" s="87">
        <v>778</v>
      </c>
      <c r="I19" s="87">
        <v>783</v>
      </c>
      <c r="J19" s="87">
        <v>581</v>
      </c>
      <c r="K19" s="87">
        <v>824</v>
      </c>
      <c r="L19" s="87">
        <v>749.42301182026358</v>
      </c>
      <c r="M19" s="87">
        <v>843.98057415633502</v>
      </c>
      <c r="N19" s="112">
        <f t="shared" si="0"/>
        <v>0.12617381751649423</v>
      </c>
      <c r="O19" s="106">
        <f t="shared" si="1"/>
        <v>1.2901942584366508E-2</v>
      </c>
      <c r="P19" s="23">
        <f t="shared" si="2"/>
        <v>843.98057415633514</v>
      </c>
      <c r="Q19" s="23"/>
      <c r="R19" s="23">
        <f t="shared" si="3"/>
        <v>843.98057415633502</v>
      </c>
      <c r="S19" s="2"/>
      <c r="T19" s="23"/>
    </row>
    <row r="20" spans="1:20" x14ac:dyDescent="0.2">
      <c r="A20" s="12" t="s">
        <v>53</v>
      </c>
      <c r="B20" s="87"/>
      <c r="C20" s="87"/>
      <c r="D20" s="87"/>
      <c r="E20" s="87"/>
      <c r="F20" s="87"/>
      <c r="G20" s="87"/>
      <c r="H20" s="87"/>
      <c r="I20" s="87"/>
      <c r="J20" s="87"/>
      <c r="K20" s="87"/>
      <c r="L20" s="87">
        <v>0</v>
      </c>
      <c r="M20" s="87">
        <v>0</v>
      </c>
      <c r="N20" s="112"/>
      <c r="O20" s="106">
        <f t="shared" si="1"/>
        <v>0</v>
      </c>
      <c r="P20" s="23">
        <f t="shared" si="2"/>
        <v>0</v>
      </c>
      <c r="Q20" s="23"/>
      <c r="R20" s="23">
        <f t="shared" si="3"/>
        <v>0</v>
      </c>
      <c r="S20" s="2"/>
      <c r="T20" s="23"/>
    </row>
    <row r="21" spans="1:20" x14ac:dyDescent="0.2">
      <c r="A21" s="12" t="s">
        <v>6</v>
      </c>
      <c r="B21" s="87">
        <v>1200</v>
      </c>
      <c r="C21" s="87">
        <v>1170</v>
      </c>
      <c r="D21" s="87">
        <v>1000</v>
      </c>
      <c r="E21" s="87">
        <v>1478</v>
      </c>
      <c r="F21" s="87">
        <v>1200</v>
      </c>
      <c r="G21" s="87">
        <v>1358</v>
      </c>
      <c r="H21" s="87">
        <v>1382</v>
      </c>
      <c r="I21" s="87">
        <v>1419</v>
      </c>
      <c r="J21" s="87">
        <v>1073</v>
      </c>
      <c r="K21" s="87">
        <v>1372</v>
      </c>
      <c r="L21" s="87">
        <v>1410.3442811828795</v>
      </c>
      <c r="M21" s="87">
        <v>1560.4532917854538</v>
      </c>
      <c r="N21" s="112">
        <f t="shared" si="0"/>
        <v>0.10643430303179255</v>
      </c>
      <c r="O21" s="106">
        <f t="shared" si="1"/>
        <v>2.3854670821454621E-2</v>
      </c>
      <c r="P21" s="23">
        <f t="shared" si="2"/>
        <v>1560.453291785454</v>
      </c>
      <c r="Q21" s="23"/>
      <c r="R21" s="23">
        <f t="shared" si="3"/>
        <v>1560.4532917854538</v>
      </c>
      <c r="S21" s="2"/>
      <c r="T21" s="23"/>
    </row>
    <row r="22" spans="1:20" x14ac:dyDescent="0.2">
      <c r="A22" s="12" t="s">
        <v>7</v>
      </c>
      <c r="B22" s="87">
        <v>1100</v>
      </c>
      <c r="C22" s="87">
        <v>1000</v>
      </c>
      <c r="D22" s="87">
        <v>1000</v>
      </c>
      <c r="E22" s="87">
        <v>1194</v>
      </c>
      <c r="F22" s="87">
        <v>1100</v>
      </c>
      <c r="G22" s="87">
        <v>1160</v>
      </c>
      <c r="H22" s="87">
        <v>1171</v>
      </c>
      <c r="I22" s="87">
        <v>1222</v>
      </c>
      <c r="J22" s="87">
        <v>903</v>
      </c>
      <c r="K22" s="87">
        <v>1076</v>
      </c>
      <c r="L22" s="87">
        <v>1059.5850817177075</v>
      </c>
      <c r="M22" s="87">
        <v>958.47742491546774</v>
      </c>
      <c r="N22" s="59">
        <f t="shared" si="0"/>
        <v>-9.5421933119644101E-2</v>
      </c>
      <c r="O22" s="106">
        <f t="shared" si="1"/>
        <v>1.4652257508453228E-2</v>
      </c>
      <c r="P22" s="23">
        <f t="shared" si="2"/>
        <v>958.47742491546785</v>
      </c>
      <c r="Q22" s="23"/>
      <c r="R22" s="23">
        <f t="shared" si="3"/>
        <v>958.47742491546774</v>
      </c>
      <c r="S22" s="2"/>
      <c r="T22" s="23"/>
    </row>
    <row r="23" spans="1:20" s="3" customFormat="1" ht="10.5" x14ac:dyDescent="0.25">
      <c r="A23" s="11" t="s">
        <v>8</v>
      </c>
      <c r="B23" s="27">
        <f t="shared" ref="B23:I23" si="4">SUM(B14:B22)</f>
        <v>55011.1</v>
      </c>
      <c r="C23" s="27">
        <f t="shared" si="4"/>
        <v>50223</v>
      </c>
      <c r="D23" s="27">
        <f t="shared" si="4"/>
        <v>49400</v>
      </c>
      <c r="E23" s="27">
        <f t="shared" si="4"/>
        <v>57406</v>
      </c>
      <c r="F23" s="27">
        <f t="shared" si="4"/>
        <v>54608</v>
      </c>
      <c r="G23" s="27">
        <f t="shared" si="4"/>
        <v>56798</v>
      </c>
      <c r="H23" s="27">
        <f t="shared" si="4"/>
        <v>57730</v>
      </c>
      <c r="I23" s="27">
        <f t="shared" si="4"/>
        <v>59519</v>
      </c>
      <c r="J23" s="27">
        <f t="shared" ref="J23:K23" si="5">SUM(J14:J22)</f>
        <v>55984.604620891638</v>
      </c>
      <c r="K23" s="27">
        <f t="shared" si="5"/>
        <v>62563</v>
      </c>
      <c r="L23" s="27">
        <f t="shared" ref="L23" si="6">SUM(L14:L22)</f>
        <v>57081.999999999978</v>
      </c>
      <c r="M23" s="73">
        <f>SUM(M14:M22)</f>
        <v>65414.999999999993</v>
      </c>
      <c r="N23" s="113">
        <f>(M23-L23)/L23</f>
        <v>0.14598297186503659</v>
      </c>
      <c r="O23" s="106">
        <f t="shared" si="1"/>
        <v>1</v>
      </c>
      <c r="P23" s="23">
        <v>65415</v>
      </c>
      <c r="Q23" s="23"/>
      <c r="R23" s="9">
        <f>SUM(R14:R22)</f>
        <v>65414.999999999993</v>
      </c>
      <c r="S23" s="2"/>
      <c r="T23" s="9"/>
    </row>
    <row r="24" spans="1:20" s="3" customFormat="1" ht="10.5" x14ac:dyDescent="0.25">
      <c r="B24" s="15"/>
      <c r="C24" s="15"/>
      <c r="D24" s="15"/>
      <c r="E24" s="16"/>
      <c r="F24" s="16"/>
      <c r="G24" s="16"/>
      <c r="H24" s="16"/>
      <c r="I24" s="17"/>
      <c r="J24" s="17"/>
      <c r="K24" s="98"/>
      <c r="L24" s="98"/>
      <c r="M24" s="98"/>
      <c r="P24" s="9"/>
      <c r="Q24" s="112"/>
      <c r="R24" s="9"/>
      <c r="S24" s="9"/>
    </row>
    <row r="25" spans="1:20" s="3" customFormat="1" ht="10.5" x14ac:dyDescent="0.25">
      <c r="B25" s="15"/>
      <c r="C25" s="15"/>
      <c r="D25" s="15"/>
      <c r="E25" s="16"/>
      <c r="F25" s="16"/>
      <c r="G25" s="16"/>
      <c r="H25" s="16"/>
      <c r="I25" s="17"/>
      <c r="J25" s="17"/>
      <c r="K25" s="17"/>
      <c r="L25" s="17"/>
      <c r="M25" s="17"/>
      <c r="Q25" s="112"/>
      <c r="R25" s="9"/>
      <c r="S25" s="9"/>
    </row>
    <row r="26" spans="1:20" s="3" customFormat="1" ht="10.5" x14ac:dyDescent="0.25">
      <c r="B26" s="15"/>
      <c r="C26" s="15"/>
      <c r="D26" s="15"/>
      <c r="E26" s="16"/>
      <c r="F26" s="16"/>
      <c r="G26" s="16"/>
      <c r="H26" s="16"/>
      <c r="I26" s="17"/>
      <c r="J26" s="17"/>
      <c r="K26" s="17"/>
      <c r="L26" s="17"/>
      <c r="M26" s="17"/>
    </row>
    <row r="27" spans="1:20" s="3" customFormat="1" ht="10.5" x14ac:dyDescent="0.25">
      <c r="A27" s="123" t="s">
        <v>9</v>
      </c>
      <c r="B27" s="124"/>
      <c r="C27" s="124"/>
      <c r="D27" s="124"/>
      <c r="E27" s="124"/>
      <c r="F27" s="124"/>
      <c r="G27" s="124"/>
      <c r="H27" s="124"/>
      <c r="I27" s="124"/>
      <c r="J27" s="124"/>
      <c r="K27" s="124"/>
      <c r="L27" s="124"/>
      <c r="M27" s="124"/>
      <c r="N27" s="125"/>
    </row>
    <row r="28" spans="1:20" s="3" customFormat="1" ht="10.5" x14ac:dyDescent="0.25">
      <c r="A28" s="11" t="s">
        <v>1</v>
      </c>
      <c r="B28" s="10">
        <v>2014</v>
      </c>
      <c r="C28" s="10">
        <v>2015</v>
      </c>
      <c r="D28" s="10">
        <v>2016</v>
      </c>
      <c r="E28" s="10">
        <v>2017</v>
      </c>
      <c r="F28" s="10">
        <v>2018</v>
      </c>
      <c r="G28" s="10">
        <v>2019</v>
      </c>
      <c r="H28" s="10">
        <v>2020</v>
      </c>
      <c r="I28" s="10">
        <v>2021</v>
      </c>
      <c r="J28" s="10">
        <v>2022</v>
      </c>
      <c r="K28" s="10">
        <v>2023</v>
      </c>
      <c r="L28" s="10">
        <v>2024</v>
      </c>
      <c r="M28" s="71" t="s">
        <v>63</v>
      </c>
      <c r="N28" s="72" t="s">
        <v>17</v>
      </c>
    </row>
    <row r="29" spans="1:20" x14ac:dyDescent="0.2">
      <c r="A29" s="12" t="s">
        <v>10</v>
      </c>
      <c r="B29" s="87">
        <v>6100</v>
      </c>
      <c r="C29" s="87">
        <v>5800</v>
      </c>
      <c r="D29" s="87">
        <v>6000</v>
      </c>
      <c r="E29" s="87">
        <v>6517</v>
      </c>
      <c r="F29" s="87">
        <v>6384</v>
      </c>
      <c r="G29" s="87">
        <v>6900</v>
      </c>
      <c r="H29" s="87">
        <v>6934</v>
      </c>
      <c r="I29" s="87">
        <v>6550</v>
      </c>
      <c r="J29" s="87">
        <v>5450</v>
      </c>
      <c r="K29" s="87">
        <v>7681</v>
      </c>
      <c r="L29" s="87">
        <v>6473</v>
      </c>
      <c r="M29" s="78">
        <v>6680</v>
      </c>
      <c r="N29" s="112">
        <f>(M29-L29)/L29</f>
        <v>3.1978989649312527E-2</v>
      </c>
      <c r="O29" s="106"/>
      <c r="P29" s="23"/>
      <c r="Q29" s="23"/>
      <c r="R29" s="23"/>
      <c r="S29" s="23"/>
    </row>
    <row r="30" spans="1:20" x14ac:dyDescent="0.2">
      <c r="A30" s="12" t="s">
        <v>11</v>
      </c>
      <c r="B30" s="87">
        <v>15500</v>
      </c>
      <c r="C30" s="87">
        <v>14358</v>
      </c>
      <c r="D30" s="87">
        <v>13300</v>
      </c>
      <c r="E30" s="87">
        <v>14500</v>
      </c>
      <c r="F30" s="87">
        <v>11672</v>
      </c>
      <c r="G30" s="87">
        <v>14720</v>
      </c>
      <c r="H30" s="87">
        <v>15027</v>
      </c>
      <c r="I30" s="87">
        <v>14926</v>
      </c>
      <c r="J30" s="87">
        <v>15100</v>
      </c>
      <c r="K30" s="87">
        <v>16096</v>
      </c>
      <c r="L30" s="87">
        <v>13470</v>
      </c>
      <c r="M30" s="78">
        <v>14345</v>
      </c>
      <c r="N30" s="112">
        <f t="shared" ref="N30:N36" si="7">(M30-L30)/L30</f>
        <v>6.4959168522642913E-2</v>
      </c>
      <c r="O30" s="106"/>
      <c r="P30" s="23"/>
      <c r="Q30" s="23"/>
      <c r="R30" s="23"/>
      <c r="S30" s="23"/>
    </row>
    <row r="31" spans="1:20" x14ac:dyDescent="0.2">
      <c r="A31" s="12" t="s">
        <v>12</v>
      </c>
      <c r="B31" s="87">
        <v>1400</v>
      </c>
      <c r="C31" s="87">
        <v>1350</v>
      </c>
      <c r="D31" s="87">
        <v>1300</v>
      </c>
      <c r="E31" s="87">
        <v>2258</v>
      </c>
      <c r="F31" s="87">
        <v>2350</v>
      </c>
      <c r="G31" s="87">
        <v>2682</v>
      </c>
      <c r="H31" s="87">
        <v>2761</v>
      </c>
      <c r="I31" s="87">
        <v>2792</v>
      </c>
      <c r="J31" s="87">
        <v>2614</v>
      </c>
      <c r="K31" s="87">
        <v>2980</v>
      </c>
      <c r="L31" s="87">
        <v>2345</v>
      </c>
      <c r="M31" s="78">
        <v>2582</v>
      </c>
      <c r="N31" s="112">
        <f t="shared" si="7"/>
        <v>0.10106609808102346</v>
      </c>
      <c r="O31" s="106"/>
      <c r="P31" s="23"/>
      <c r="Q31" s="23"/>
      <c r="R31" s="23"/>
      <c r="S31" s="23"/>
    </row>
    <row r="32" spans="1:20" x14ac:dyDescent="0.2">
      <c r="A32" s="12" t="s">
        <v>13</v>
      </c>
      <c r="B32" s="87">
        <v>2900</v>
      </c>
      <c r="C32" s="87">
        <v>2847</v>
      </c>
      <c r="D32" s="87">
        <v>2500</v>
      </c>
      <c r="E32" s="87">
        <v>1450</v>
      </c>
      <c r="F32" s="87">
        <v>1063</v>
      </c>
      <c r="G32" s="87">
        <v>1860</v>
      </c>
      <c r="H32" s="87">
        <v>1958</v>
      </c>
      <c r="I32" s="87">
        <v>2045</v>
      </c>
      <c r="J32" s="87">
        <v>1159</v>
      </c>
      <c r="K32" s="87">
        <v>2010</v>
      </c>
      <c r="L32" s="87">
        <v>1792</v>
      </c>
      <c r="M32" s="78">
        <v>1802</v>
      </c>
      <c r="N32" s="112">
        <f t="shared" si="7"/>
        <v>5.580357142857143E-3</v>
      </c>
      <c r="O32" s="106"/>
      <c r="P32" s="23"/>
      <c r="Q32" s="23"/>
      <c r="R32" s="23"/>
      <c r="S32" s="23"/>
    </row>
    <row r="33" spans="1:19" x14ac:dyDescent="0.2">
      <c r="A33" s="12" t="s">
        <v>14</v>
      </c>
      <c r="B33" s="87">
        <v>350</v>
      </c>
      <c r="C33" s="87">
        <v>330</v>
      </c>
      <c r="D33" s="87">
        <v>250</v>
      </c>
      <c r="E33" s="87">
        <v>574</v>
      </c>
      <c r="F33" s="87">
        <v>555</v>
      </c>
      <c r="G33" s="87">
        <v>610</v>
      </c>
      <c r="H33" s="87">
        <v>635</v>
      </c>
      <c r="I33" s="87">
        <v>638</v>
      </c>
      <c r="J33" s="87">
        <v>531</v>
      </c>
      <c r="K33" s="87">
        <v>649</v>
      </c>
      <c r="L33" s="87">
        <v>538</v>
      </c>
      <c r="M33" s="78">
        <v>582</v>
      </c>
      <c r="N33" s="112">
        <f t="shared" si="7"/>
        <v>8.1784386617100371E-2</v>
      </c>
      <c r="O33" s="106"/>
      <c r="P33" s="23"/>
      <c r="Q33" s="23"/>
      <c r="R33" s="23"/>
      <c r="S33" s="23"/>
    </row>
    <row r="34" spans="1:19" x14ac:dyDescent="0.2">
      <c r="A34" s="12" t="s">
        <v>15</v>
      </c>
      <c r="B34" s="87">
        <v>400</v>
      </c>
      <c r="C34" s="87">
        <v>380</v>
      </c>
      <c r="D34" s="87">
        <v>420</v>
      </c>
      <c r="E34" s="87">
        <v>595</v>
      </c>
      <c r="F34" s="87">
        <v>530</v>
      </c>
      <c r="G34" s="87">
        <v>700</v>
      </c>
      <c r="H34" s="87">
        <v>758</v>
      </c>
      <c r="I34" s="87">
        <v>743</v>
      </c>
      <c r="J34" s="87">
        <v>692</v>
      </c>
      <c r="K34" s="87">
        <v>800</v>
      </c>
      <c r="L34" s="87">
        <v>657</v>
      </c>
      <c r="M34" s="78">
        <v>699</v>
      </c>
      <c r="N34" s="112">
        <f t="shared" si="7"/>
        <v>6.3926940639269403E-2</v>
      </c>
      <c r="O34" s="106"/>
      <c r="P34" s="23"/>
      <c r="Q34" s="23"/>
      <c r="R34" s="23"/>
      <c r="S34" s="23"/>
    </row>
    <row r="35" spans="1:19" x14ac:dyDescent="0.2">
      <c r="A35" s="12" t="s">
        <v>16</v>
      </c>
      <c r="B35" s="87">
        <v>4700</v>
      </c>
      <c r="C35" s="87">
        <v>4560</v>
      </c>
      <c r="D35" s="87">
        <v>4600</v>
      </c>
      <c r="E35" s="87">
        <v>5659</v>
      </c>
      <c r="F35" s="87">
        <v>5129</v>
      </c>
      <c r="G35" s="87">
        <v>5863</v>
      </c>
      <c r="H35" s="87">
        <v>5991</v>
      </c>
      <c r="I35" s="87">
        <v>6189</v>
      </c>
      <c r="J35" s="87">
        <v>5736</v>
      </c>
      <c r="K35" s="87">
        <v>6231</v>
      </c>
      <c r="L35" s="87">
        <v>5326</v>
      </c>
      <c r="M35" s="78">
        <v>5587</v>
      </c>
      <c r="N35" s="112">
        <f t="shared" si="7"/>
        <v>4.9004881712354488E-2</v>
      </c>
      <c r="O35" s="106"/>
      <c r="P35" s="23"/>
      <c r="Q35" s="23"/>
      <c r="R35" s="23"/>
      <c r="S35" s="23"/>
    </row>
    <row r="36" spans="1:19" s="3" customFormat="1" ht="10.5" x14ac:dyDescent="0.25">
      <c r="A36" s="11" t="s">
        <v>8</v>
      </c>
      <c r="B36" s="27">
        <f t="shared" ref="B36:I36" si="8">SUM(B29:B35)</f>
        <v>31350</v>
      </c>
      <c r="C36" s="27">
        <f t="shared" si="8"/>
        <v>29625</v>
      </c>
      <c r="D36" s="27">
        <f t="shared" si="8"/>
        <v>28370</v>
      </c>
      <c r="E36" s="27">
        <f t="shared" si="8"/>
        <v>31553</v>
      </c>
      <c r="F36" s="27">
        <f t="shared" si="8"/>
        <v>27683</v>
      </c>
      <c r="G36" s="27">
        <f t="shared" si="8"/>
        <v>33335</v>
      </c>
      <c r="H36" s="27">
        <f t="shared" si="8"/>
        <v>34064</v>
      </c>
      <c r="I36" s="27">
        <f t="shared" si="8"/>
        <v>33883</v>
      </c>
      <c r="J36" s="27">
        <f t="shared" ref="J36:K36" si="9">SUM(J29:J35)</f>
        <v>31282</v>
      </c>
      <c r="K36" s="27">
        <f t="shared" si="9"/>
        <v>36447</v>
      </c>
      <c r="L36" s="27">
        <f t="shared" ref="L36" si="10">SUM(L29:L35)</f>
        <v>30601</v>
      </c>
      <c r="M36" s="73">
        <f>SUM(M29:M35)</f>
        <v>32277</v>
      </c>
      <c r="N36" s="113">
        <f t="shared" si="7"/>
        <v>5.4769451978693505E-2</v>
      </c>
      <c r="O36" s="106"/>
      <c r="P36" s="23"/>
      <c r="Q36" s="23"/>
      <c r="R36" s="23"/>
      <c r="S36" s="2"/>
    </row>
    <row r="37" spans="1:19" x14ac:dyDescent="0.2">
      <c r="L37" s="23"/>
      <c r="M37" s="23"/>
    </row>
    <row r="38" spans="1:19" x14ac:dyDescent="0.2">
      <c r="L38" s="23"/>
    </row>
  </sheetData>
  <customSheetViews>
    <customSheetView guid="{27020135-4E8A-4EC4-9972-C3D8D67A5A58}"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
      <headerFooter alignWithMargins="0">
        <oddFooter>&amp;C&amp;8AIPEMA - Asociación Interprofesional de Pera y Manzana&amp;R&amp;9LLEIDA 26 DE JUNIO DE 2003</oddFooter>
      </headerFooter>
    </customSheetView>
    <customSheetView guid="{AA62BF46-0C61-4FD5-A399-0CED1E48AEAA}"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2"/>
      <headerFooter alignWithMargins="0">
        <oddFooter>&amp;C&amp;8AIPEMA - Asociación Interprofesional de Pera y Manzana&amp;R&amp;9LLEIDA 26 DE JUNIO DE 2003</oddFooter>
      </headerFooter>
    </customSheetView>
    <customSheetView guid="{2BD6309E-288D-4250-B014-F0B1D2C0ACDC}"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3"/>
      <headerFooter alignWithMargins="0">
        <oddFooter>&amp;C&amp;8AIPEMA - Asociación Interprofesional de Pera y Manzana&amp;R&amp;9LLEIDA 26 DE JUNIO DE 2003</oddFooter>
      </headerFooter>
    </customSheetView>
    <customSheetView guid="{3B66C725-F80A-4BDB-862A-1B6AFB218D7E}"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4"/>
      <headerFooter alignWithMargins="0">
        <oddFooter>&amp;C&amp;8AIPEMA - Asociación Interprofesional de Pera y Manzana&amp;R&amp;9LLEIDA 26 DE JUNIO DE 2003</oddFooter>
      </headerFooter>
    </customSheetView>
    <customSheetView guid="{545FB3A1-D10D-4E8A-AF01-D0FDE569F682}"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5"/>
      <headerFooter alignWithMargins="0">
        <oddFooter>&amp;C&amp;8AIPEMA - Asociación Interprofesional de Pera y Manzana&amp;R&amp;9LLEIDA 26 DE JUNIO DE 2003</oddFooter>
      </headerFooter>
    </customSheetView>
    <customSheetView guid="{592465ED-3253-4EE7-A631-62A25C010145}"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6"/>
      <headerFooter alignWithMargins="0">
        <oddFooter>&amp;C&amp;8AIPEMA - Asociación Interprofesional de Pera y Manzana&amp;R&amp;9LLEIDA 26 DE JUNIO DE 2003</oddFooter>
      </headerFooter>
    </customSheetView>
    <customSheetView guid="{E2F176F3-4199-4EFA-AA63-89AFC6E7EB12}"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7"/>
      <headerFooter alignWithMargins="0">
        <oddFooter>&amp;C&amp;8AIPEMA - Asociación Interprofesional de Pera y Manzana&amp;R&amp;9LLEIDA 26 DE JUNIO DE 2003</oddFooter>
      </headerFooter>
    </customSheetView>
    <customSheetView guid="{E395C383-A8D6-420C-820F-EAB81B72B8FA}"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8"/>
      <headerFooter alignWithMargins="0">
        <oddFooter>&amp;C&amp;8AIPEMA - Asociación Interprofesional de Pera y Manzana&amp;R&amp;9LLEIDA 26 DE JUNIO DE 2003</oddFooter>
      </headerFooter>
    </customSheetView>
    <customSheetView guid="{407B2AB6-7809-4D95-A39C-6E7E7EB6CBE1}"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9"/>
      <headerFooter alignWithMargins="0">
        <oddFooter>&amp;C&amp;8AIPEMA - Asociación Interprofesional de Pera y Manzana&amp;R&amp;9LLEIDA 26 DE JUNIO DE 2003</oddFooter>
      </headerFooter>
    </customSheetView>
    <customSheetView guid="{35EF2B32-9420-48C7-BC23-998D08944A47}"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0"/>
      <headerFooter alignWithMargins="0">
        <oddFooter>&amp;C&amp;8AIPEMA - Asociación Interprofesional de Pera y Manzana&amp;R&amp;9LLEIDA 26 DE JUNIO DE 2003</oddFooter>
      </headerFooter>
    </customSheetView>
    <customSheetView guid="{0503255A-E9AE-4C55-BDBA-657AF25216DF}"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1"/>
      <headerFooter alignWithMargins="0">
        <oddFooter>&amp;C&amp;8AIPEMA - Asociación Interprofesional de Pera y Manzana&amp;R&amp;9LLEIDA 26 DE JUNIO DE 2003</oddFooter>
      </headerFooter>
    </customSheetView>
    <customSheetView guid="{8B191BE9-1CDF-490A-BE5F-D27CEDE9D744}"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2"/>
      <headerFooter alignWithMargins="0">
        <oddFooter>&amp;C&amp;8AIPEMA - Asociación Interprofesional de Pera y Manzana&amp;R&amp;9LLEIDA 26 DE JUNIO DE 2003</oddFooter>
      </headerFooter>
    </customSheetView>
    <customSheetView guid="{25916293-536A-4FDC-8335-9E09E43C8B6B}"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3"/>
      <headerFooter alignWithMargins="0">
        <oddFooter>&amp;C&amp;8AIPEMA - Asociación Interprofesional de Pera y Manzana&amp;R&amp;9LLEIDA 26 DE JUNIO DE 2003</oddFooter>
      </headerFooter>
    </customSheetView>
    <customSheetView guid="{5B007FDE-31E5-465F-92BB-D78340B4EB00}"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4"/>
      <headerFooter alignWithMargins="0">
        <oddFooter>&amp;C&amp;8AIPEMA - Asociación Interprofesional de Pera y Manzana&amp;R&amp;9LLEIDA 26 DE JUNIO DE 2003</oddFooter>
      </headerFooter>
    </customSheetView>
    <customSheetView guid="{DB50690C-03F0-46D4-8D60-FEFE7A2771DE}" showPageBreaks="1" showRuler="0" topLeftCell="A19">
      <selection activeCell="A33" sqref="A33"/>
      <pageMargins left="0.39370078740157483" right="0.39370078740157483" top="0.39370078740157483" bottom="0.39370078740157483" header="0.39370078740157483" footer="0.39370078740157483"/>
      <printOptions horizontalCentered="1"/>
      <pageSetup paperSize="9" orientation="landscape" horizontalDpi="4294967294" verticalDpi="0" r:id="rId15"/>
      <headerFooter alignWithMargins="0">
        <oddFooter>&amp;C&amp;8AIPEMA - Asociación Interprofesional de Pera y Manzana&amp;R&amp;9LLEIDA 26 DE JUNIO DE 2003</oddFooter>
      </headerFooter>
    </customSheetView>
  </customSheetViews>
  <mergeCells count="3">
    <mergeCell ref="A9:N9"/>
    <mergeCell ref="A12:N12"/>
    <mergeCell ref="A27:N27"/>
  </mergeCells>
  <phoneticPr fontId="0" type="noConversion"/>
  <printOptions horizontalCentered="1"/>
  <pageMargins left="0.39370078740157483" right="0.39370078740157483" top="0.39370078740157483" bottom="0.39370078740157483" header="0.39370078740157483" footer="0.39370078740157483"/>
  <pageSetup paperSize="9" orientation="landscape" r:id="rId16"/>
  <headerFooter alignWithMargins="0">
    <oddFooter>&amp;L&amp;8Cooperativas Agro-alimentarias de España&amp;R&amp;9Madrid, 20 de Julio de 2013</oddFooter>
  </headerFooter>
  <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FB6B18B5BE8D43AE2E26571A6F0F22" ma:contentTypeVersion="19" ma:contentTypeDescription="Crear nuevo documento." ma:contentTypeScope="" ma:versionID="2ea586a0181ddbbc72c4c82480fa84f4">
  <xsd:schema xmlns:xsd="http://www.w3.org/2001/XMLSchema" xmlns:xs="http://www.w3.org/2001/XMLSchema" xmlns:p="http://schemas.microsoft.com/office/2006/metadata/properties" xmlns:ns2="953af7b8-e78e-4157-8f23-983f83b2ab5f" xmlns:ns3="509f998f-63d6-45de-9132-01ed004be691" targetNamespace="http://schemas.microsoft.com/office/2006/metadata/properties" ma:root="true" ma:fieldsID="873c0c5736cc8ac761eb28bab17f1c1b" ns2:_="" ns3:_="">
    <xsd:import namespace="953af7b8-e78e-4157-8f23-983f83b2ab5f"/>
    <xsd:import namespace="509f998f-63d6-45de-9132-01ed004be6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3af7b8-e78e-4157-8f23-983f83b2ab5f"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807f9a11-6e0f-4ca7-bd1b-dc9b3197dd3d}" ma:internalName="TaxCatchAll" ma:showField="CatchAllData" ma:web="953af7b8-e78e-4157-8f23-983f83b2ab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9f998f-63d6-45de-9132-01ed004be691"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4d385021-6509-4f65-806c-6c07dd4aa9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953af7b8-e78e-4157-8f23-983f83b2ab5f" xsi:nil="true"/>
    <lcf76f155ced4ddcb4097134ff3c332f xmlns="509f998f-63d6-45de-9132-01ed004be691">
      <Terms xmlns="http://schemas.microsoft.com/office/infopath/2007/PartnerControls"/>
    </lcf76f155ced4ddcb4097134ff3c332f>
    <_dlc_DocId xmlns="953af7b8-e78e-4157-8f23-983f83b2ab5f">7RTAK5MKKCJZ-2044882449-969952</_dlc_DocId>
    <_dlc_DocIdUrl xmlns="953af7b8-e78e-4157-8f23-983f83b2ab5f">
      <Url>https://ccae.sharepoint.com/sites/Datos/_layouts/15/DocIdRedir.aspx?ID=7RTAK5MKKCJZ-2044882449-969952</Url>
      <Description>7RTAK5MKKCJZ-2044882449-969952</Description>
    </_dlc_DocIdUrl>
  </documentManagement>
</p:properties>
</file>

<file path=customXml/itemProps1.xml><?xml version="1.0" encoding="utf-8"?>
<ds:datastoreItem xmlns:ds="http://schemas.openxmlformats.org/officeDocument/2006/customXml" ds:itemID="{69903513-5F5D-4CA9-B55F-275BB142EE07}">
  <ds:schemaRefs>
    <ds:schemaRef ds:uri="http://schemas.microsoft.com/office/2006/metadata/longProperties"/>
  </ds:schemaRefs>
</ds:datastoreItem>
</file>

<file path=customXml/itemProps2.xml><?xml version="1.0" encoding="utf-8"?>
<ds:datastoreItem xmlns:ds="http://schemas.openxmlformats.org/officeDocument/2006/customXml" ds:itemID="{BD1B8305-49BC-4741-8812-B98E5BFA839A}">
  <ds:schemaRefs>
    <ds:schemaRef ds:uri="http://schemas.microsoft.com/sharepoint/v3/contenttype/forms"/>
  </ds:schemaRefs>
</ds:datastoreItem>
</file>

<file path=customXml/itemProps3.xml><?xml version="1.0" encoding="utf-8"?>
<ds:datastoreItem xmlns:ds="http://schemas.openxmlformats.org/officeDocument/2006/customXml" ds:itemID="{7B7A4F3E-6DFB-481E-9144-4F22A3AEE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3af7b8-e78e-4157-8f23-983f83b2ab5f"/>
    <ds:schemaRef ds:uri="509f998f-63d6-45de-9132-01ed004be6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0A8F92F-D3E0-42EB-8692-1351CF3E5EC7}">
  <ds:schemaRefs>
    <ds:schemaRef ds:uri="http://schemas.microsoft.com/sharepoint/events"/>
  </ds:schemaRefs>
</ds:datastoreItem>
</file>

<file path=customXml/itemProps5.xml><?xml version="1.0" encoding="utf-8"?>
<ds:datastoreItem xmlns:ds="http://schemas.openxmlformats.org/officeDocument/2006/customXml" ds:itemID="{163FD494-FE88-4E32-961D-C496B5150B80}">
  <ds:schemaRefs>
    <ds:schemaRef ds:uri="http://schemas.microsoft.com/office/2006/metadata/properties"/>
    <ds:schemaRef ds:uri="http://schemas.microsoft.com/office/infopath/2007/PartnerControls"/>
    <ds:schemaRef ds:uri="953af7b8-e78e-4157-8f23-983f83b2ab5f"/>
    <ds:schemaRef ds:uri="509f998f-63d6-45de-9132-01ed004be6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11</vt:i4>
      </vt:variant>
      <vt:variant>
        <vt:lpstr>Gráficos</vt:lpstr>
      </vt:variant>
      <vt:variant>
        <vt:i4>2</vt:i4>
      </vt:variant>
      <vt:variant>
        <vt:lpstr>Rangos con nombre</vt:lpstr>
      </vt:variant>
      <vt:variant>
        <vt:i4>1</vt:i4>
      </vt:variant>
    </vt:vector>
  </HeadingPairs>
  <TitlesOfParts>
    <vt:vector size="14" baseType="lpstr">
      <vt:lpstr>ESPAÑA</vt:lpstr>
      <vt:lpstr>aragon</vt:lpstr>
      <vt:lpstr>cmancha</vt:lpstr>
      <vt:lpstr>castilla leon</vt:lpstr>
      <vt:lpstr>cataluña</vt:lpstr>
      <vt:lpstr>extremadura</vt:lpstr>
      <vt:lpstr>la rioja</vt:lpstr>
      <vt:lpstr>murcia</vt:lpstr>
      <vt:lpstr>otras CCAA</vt:lpstr>
      <vt:lpstr>MANZANA CCAA</vt:lpstr>
      <vt:lpstr>PERA CCAA</vt:lpstr>
      <vt:lpstr>EVOL.MANZANA</vt:lpstr>
      <vt:lpstr>EVOL.PERA</vt:lpstr>
      <vt:lpstr>ESPAÑA!Área_de_impresión</vt:lpstr>
    </vt:vector>
  </TitlesOfParts>
  <Company>Me&amp;Ta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Patricia de Almandoz Fraile</cp:lastModifiedBy>
  <cp:lastPrinted>2021-08-12T07:39:02Z</cp:lastPrinted>
  <dcterms:created xsi:type="dcterms:W3CDTF">1996-11-27T10:00:04Z</dcterms:created>
  <dcterms:modified xsi:type="dcterms:W3CDTF">2025-07-22T07:44:12Z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7RTAK5MKKCJZ-2044882449-731678</vt:lpwstr>
  </property>
  <property fmtid="{D5CDD505-2E9C-101B-9397-08002B2CF9AE}" pid="3" name="_dlc_DocIdItemGuid">
    <vt:lpwstr>e2be6905-c28c-4b06-890a-4dc4e1893aa5</vt:lpwstr>
  </property>
  <property fmtid="{D5CDD505-2E9C-101B-9397-08002B2CF9AE}" pid="4" name="_dlc_DocIdUrl">
    <vt:lpwstr>https://ccae.sharepoint.com/sites/Datos/_layouts/15/DocIdRedir.aspx?ID=7RTAK5MKKCJZ-2044882449-731678, 7RTAK5MKKCJZ-2044882449-731678</vt:lpwstr>
  </property>
  <property fmtid="{D5CDD505-2E9C-101B-9397-08002B2CF9AE}" pid="5" name="MediaServiceImageTags">
    <vt:lpwstr/>
  </property>
  <property fmtid="{D5CDD505-2E9C-101B-9397-08002B2CF9AE}" pid="6" name="ContentTypeId">
    <vt:lpwstr>0x010100CDFB6B18B5BE8D43AE2E26571A6F0F22</vt:lpwstr>
  </property>
</Properties>
</file>